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leko\Desktop\TRANSPARENTNOST\"/>
    </mc:Choice>
  </mc:AlternateContent>
  <xr:revisionPtr revIDLastSave="0" documentId="13_ncr:1_{B9133260-2C4D-4393-99B3-C77DD214323E}" xr6:coauthVersionLast="47" xr6:coauthVersionMax="47" xr10:uidLastSave="{00000000-0000-0000-0000-000000000000}"/>
  <bookViews>
    <workbookView xWindow="1260" yWindow="0" windowWidth="27540" windowHeight="15600" xr2:uid="{E32C7DCE-B796-40C1-BC84-D2534E511BE8}"/>
  </bookViews>
  <sheets>
    <sheet name="OŽUJAK 2025" sheetId="16" r:id="rId1"/>
  </sheets>
  <definedNames>
    <definedName name="_xlnm._FilterDatabase" localSheetId="0" hidden="1">'OŽUJAK 2025'!$A$7:$F$121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1" i="16" l="1"/>
  <c r="F115" i="16"/>
  <c r="F46" i="16"/>
  <c r="F47" i="16"/>
  <c r="F49" i="16"/>
  <c r="F45" i="16"/>
  <c r="F82" i="16"/>
  <c r="F97" i="16"/>
  <c r="F72" i="16"/>
  <c r="F118" i="16"/>
  <c r="F85" i="16"/>
  <c r="F81" i="16"/>
  <c r="F75" i="16"/>
  <c r="F53" i="16"/>
  <c r="F89" i="16"/>
  <c r="F86" i="16"/>
  <c r="F74" i="16"/>
  <c r="F44" i="16"/>
  <c r="F40" i="16"/>
  <c r="F68" i="16"/>
  <c r="F99" i="16"/>
  <c r="F103" i="16"/>
  <c r="F84" i="16"/>
  <c r="F65" i="16"/>
  <c r="F63" i="16"/>
</calcChain>
</file>

<file path=xl/sharedStrings.xml><?xml version="1.0" encoding="utf-8"?>
<sst xmlns="http://schemas.openxmlformats.org/spreadsheetml/2006/main" count="387" uniqueCount="165">
  <si>
    <t>Naziv primatelja</t>
  </si>
  <si>
    <t>OIB</t>
  </si>
  <si>
    <t>Sjedište primatelja</t>
  </si>
  <si>
    <t>Zbroj</t>
  </si>
  <si>
    <t>Ukupni zbroj</t>
  </si>
  <si>
    <t>OBVEZNIK : GALERIJA KLOVIĆEVI DVORI</t>
  </si>
  <si>
    <t>ADRESA: Jezuitski trg 4, 10000 Zagreb</t>
  </si>
  <si>
    <t>ZAGREB</t>
  </si>
  <si>
    <t>INA - INDUSTRIJA NAFTE</t>
  </si>
  <si>
    <t>ENVISION D.O.O.</t>
  </si>
  <si>
    <t>HRVATSKI TELEKOM D.D.</t>
  </si>
  <si>
    <t>SESVETE</t>
  </si>
  <si>
    <t>ZAGREBAČKI HOLDING D.O.O. ČISTOĆA</t>
  </si>
  <si>
    <t>PBZ CARD</t>
  </si>
  <si>
    <t>ŽIVA VODA</t>
  </si>
  <si>
    <t>HRVATSKO DRUŠTVO SKLADATELJA</t>
  </si>
  <si>
    <t>Naziv konta</t>
  </si>
  <si>
    <t>Vrsta rashoda</t>
  </si>
  <si>
    <t>Računala i računalna oprema</t>
  </si>
  <si>
    <t>Materijal i dijelovi za tek.održavanje opreme</t>
  </si>
  <si>
    <t>Članarine</t>
  </si>
  <si>
    <t>HRVATSKA RADIO TELEVIZIJA</t>
  </si>
  <si>
    <t>Računalne usluge</t>
  </si>
  <si>
    <t>TAHOGRAF</t>
  </si>
  <si>
    <t xml:space="preserve">BBM D.O.O. </t>
  </si>
  <si>
    <t>Ostali nespomenuti rashodi poslovanja</t>
  </si>
  <si>
    <t>Roba za daljnju prodaju</t>
  </si>
  <si>
    <t>Bruto plaća za zaposlene</t>
  </si>
  <si>
    <t>PLAĆE ZA PREKOVREMENI RAD</t>
  </si>
  <si>
    <t>DOPRINOSI ZA ZDRAVSTVENO</t>
  </si>
  <si>
    <t>NAKNADA ZA PRIJEVOZ</t>
  </si>
  <si>
    <t>Plaća za prekovemeni rad</t>
  </si>
  <si>
    <t>Doprinos za zdravstveno osiguranje</t>
  </si>
  <si>
    <t>Naknada za prijevoz</t>
  </si>
  <si>
    <t>DIGIMARK</t>
  </si>
  <si>
    <t>ŽMINJ</t>
  </si>
  <si>
    <t>Reprezentacija</t>
  </si>
  <si>
    <t>PLOČE</t>
  </si>
  <si>
    <t>05422306827</t>
  </si>
  <si>
    <t>CENTAR ZA LIKOVNI ODGOJ GRADA ZAGREBA</t>
  </si>
  <si>
    <t>SPIRITOSO</t>
  </si>
  <si>
    <t>STUDENTSKI CENTAR KARLOVAC</t>
  </si>
  <si>
    <t>GRAD ZAGREB - NUV</t>
  </si>
  <si>
    <t>A1 HRVATSKA</t>
  </si>
  <si>
    <t>STUDENTSKI CENTAR U ZAGREBU</t>
  </si>
  <si>
    <t>GDPR</t>
  </si>
  <si>
    <t>HRVATSKA POŠTA</t>
  </si>
  <si>
    <t>HEP OPSKRBA</t>
  </si>
  <si>
    <t>ZAPREŠIĆ</t>
  </si>
  <si>
    <t xml:space="preserve">LINK 2 </t>
  </si>
  <si>
    <t>SAMOBOR</t>
  </si>
  <si>
    <t>FINANCIJSKA AGENCIJA</t>
  </si>
  <si>
    <t>ZAGREBAČKA BANKA</t>
  </si>
  <si>
    <t xml:space="preserve">Usluge tekućeg i inv. održavanja </t>
  </si>
  <si>
    <t>ATELJE LIPOVAC</t>
  </si>
  <si>
    <t>SPLIT</t>
  </si>
  <si>
    <t>ODVJETNIČKO DRUŠTVO METELKO I KNEŽEVIĆ</t>
  </si>
  <si>
    <t>NARODNE NOVINE</t>
  </si>
  <si>
    <t>_</t>
  </si>
  <si>
    <t xml:space="preserve">BAUHAUS </t>
  </si>
  <si>
    <t>ALCA ZAGREB D.O.O.</t>
  </si>
  <si>
    <t>ACQUISITUM MAGNUM D.O.O.</t>
  </si>
  <si>
    <t>BIBRA IZDAVAŠTVO D.O.O.</t>
  </si>
  <si>
    <t>FRAKTURA D.O.O.</t>
  </si>
  <si>
    <t>ARTRESOR NAKLADA D.O.O.</t>
  </si>
  <si>
    <t>WIENER OSIGURANJE D.D.</t>
  </si>
  <si>
    <t>TEAM PRINT D.O.O.</t>
  </si>
  <si>
    <t>SVIJETLI START D.O.O.</t>
  </si>
  <si>
    <t>VODOOPSKRBA I ODVODNJA d.o.o.</t>
  </si>
  <si>
    <t>Stručno usavršavanje zaposlenika</t>
  </si>
  <si>
    <t>Uredski materijal i ostali mat.rashodi</t>
  </si>
  <si>
    <t>Energija</t>
  </si>
  <si>
    <t>Usluge telefona, pošte i prijevoza</t>
  </si>
  <si>
    <t>Komunalne usluge</t>
  </si>
  <si>
    <t>Ostale usluge</t>
  </si>
  <si>
    <t>Naknade troškova sl.puta osobama izvan RO</t>
  </si>
  <si>
    <t>Premije osiguranja</t>
  </si>
  <si>
    <t>Pristojbe i naknade</t>
  </si>
  <si>
    <t>Bankarske usluge i usluge platnog prometa</t>
  </si>
  <si>
    <t>0641</t>
  </si>
  <si>
    <t>DRŽAVNI PRORAČUN RH</t>
  </si>
  <si>
    <t>ZDRAVKO ZLOPAŠA</t>
  </si>
  <si>
    <t>Intelektualne i osobne usluge</t>
  </si>
  <si>
    <t>Službena putovanja</t>
  </si>
  <si>
    <t>SLUŽBENA PUTOVANJA</t>
  </si>
  <si>
    <t>Materijal i sirovine</t>
  </si>
  <si>
    <t>DO.RE.MI</t>
  </si>
  <si>
    <t>DOMINOVIĆ D.O.O.</t>
  </si>
  <si>
    <t>Uredska oprema i namještaj</t>
  </si>
  <si>
    <t>BABIĆ, OBRT ZA SOBOSLIKARSKE I L.RADOVE</t>
  </si>
  <si>
    <t>PLAĆE U NARAVI</t>
  </si>
  <si>
    <t>PLAĆE ZA REDOVAN RAD</t>
  </si>
  <si>
    <t>Korištenje prijevoznih sredstava</t>
  </si>
  <si>
    <t>UDRUGA OBLIČEVAC</t>
  </si>
  <si>
    <t>AUTOPRIJEVOZ KRUNOVAR</t>
  </si>
  <si>
    <t>05361809135</t>
  </si>
  <si>
    <t xml:space="preserve">ZAGREBAČKI HOLDING D.O.O. </t>
  </si>
  <si>
    <t>NAMA D.D. U STEČAJU</t>
  </si>
  <si>
    <t>Sitni inventar i auto gume</t>
  </si>
  <si>
    <t>STOLARIJA BALIJA VL. MARIJO BALIJA</t>
  </si>
  <si>
    <t>VELIKO TRGOVIŠĆE</t>
  </si>
  <si>
    <t>Zakupnine i najamnine</t>
  </si>
  <si>
    <t>B 100 D.O.O.</t>
  </si>
  <si>
    <t>DUGO SELO</t>
  </si>
  <si>
    <t>Obveze za porez na dodanu vrijednost</t>
  </si>
  <si>
    <t>24 SATA D.O.O.</t>
  </si>
  <si>
    <t>BILIĆ ERIĆ D.O.O.</t>
  </si>
  <si>
    <t>OTIS DIZALA D.O.O.</t>
  </si>
  <si>
    <t>RUDAN D.O.O.</t>
  </si>
  <si>
    <t>Potraživanja od zaposlenih</t>
  </si>
  <si>
    <t>SANCTA DOMENICA D.O.O.</t>
  </si>
  <si>
    <t>SVETA NEDELJA</t>
  </si>
  <si>
    <t xml:space="preserve">POLIKLINIKA AVIVA </t>
  </si>
  <si>
    <t>Zdravstvene i veterinarske usluge</t>
  </si>
  <si>
    <t>01916835772</t>
  </si>
  <si>
    <t>BLANK D.O.O.</t>
  </si>
  <si>
    <t>MALA ZVONA D.O.O.</t>
  </si>
  <si>
    <t>VRUTAK D.O.O.</t>
  </si>
  <si>
    <t xml:space="preserve">NACIONALNA I SVEUČILIŠNA KNJIŽNICA </t>
  </si>
  <si>
    <t>OBZOR PUTOVANJA</t>
  </si>
  <si>
    <t>PRESSCUT D.O.O.</t>
  </si>
  <si>
    <t>SILCA</t>
  </si>
  <si>
    <t>UGOSTITELJSKI OBRT BIG MAMMA</t>
  </si>
  <si>
    <t>OPTIMUS PLUS D.O.O.</t>
  </si>
  <si>
    <t>PEVEX D.D.</t>
  </si>
  <si>
    <t>BIRO GALERIJA D.O.O.</t>
  </si>
  <si>
    <t>DOM ZDRAVLJA MUP-A RH</t>
  </si>
  <si>
    <t>ZAGREBAČKI VELESAJAM D.O.O.</t>
  </si>
  <si>
    <t>HG SPOT GRUPA D.O.O.</t>
  </si>
  <si>
    <t>GRADSKA PLINARA ZAGREB</t>
  </si>
  <si>
    <t xml:space="preserve">NAKLADA VAKULA </t>
  </si>
  <si>
    <t>SIMONČIĆ KATARINA NINA</t>
  </si>
  <si>
    <t>KONZUM</t>
  </si>
  <si>
    <t>INTERNATIONAL B COLLECTION J.D.O.O.</t>
  </si>
  <si>
    <t>KERMEK D.O.O.</t>
  </si>
  <si>
    <t>MILUNOVIĆ PREDRAG</t>
  </si>
  <si>
    <t>Izvještaj o utrošku sredstava jedinice lokalne i područne (regionalne) samouprave te proračunskih i izvanproračunskih korisnika državnog proračuna
 i jedinica lokalne i područne (regionalne) samouprave za OŽUJAK 2025. godine</t>
  </si>
  <si>
    <t>DIJAGRAM NEKRETNINE</t>
  </si>
  <si>
    <t>TEMPORIS SAVJETOVANJE D.O.O.</t>
  </si>
  <si>
    <t>DOMAGOJ MARIĆ</t>
  </si>
  <si>
    <t>SONJA PAVIN</t>
  </si>
  <si>
    <t>DANKO ŠOUREK</t>
  </si>
  <si>
    <t>TANJA VOHALSKI ADAMIĆ</t>
  </si>
  <si>
    <t>SNJEŽANA PINTARIĆ</t>
  </si>
  <si>
    <t>LJERKA DULIBIĆ</t>
  </si>
  <si>
    <t>MONIKA MEGLIĆ</t>
  </si>
  <si>
    <t>EUROLAM D.O.O.</t>
  </si>
  <si>
    <t>RAKITJE</t>
  </si>
  <si>
    <t xml:space="preserve">DATA PROJEKT </t>
  </si>
  <si>
    <t>NAKLADA OCEANMORE D.O.O.</t>
  </si>
  <si>
    <t>SINKRO D.O.O.</t>
  </si>
  <si>
    <t>STUDIO M OBRT ZA USLUGE</t>
  </si>
  <si>
    <t>IMC INŽENJERING-ENERGETIKA D.O.O.</t>
  </si>
  <si>
    <t>KASTAV</t>
  </si>
  <si>
    <t>BENEFIT SYSTEMS D.O.O.</t>
  </si>
  <si>
    <t>AUTOTAKSI 3322</t>
  </si>
  <si>
    <t>DM VL. DORIAN MILOS</t>
  </si>
  <si>
    <t>05553434648</t>
  </si>
  <si>
    <t>SVETMAR D.O.O.</t>
  </si>
  <si>
    <t>FRANADA OBRT ZA TAXI PRIJEVOZ</t>
  </si>
  <si>
    <t>SLASTIČARNICA ZAGREB</t>
  </si>
  <si>
    <t>MELI OBRT VL. MELANI VARDA</t>
  </si>
  <si>
    <t xml:space="preserve">ZLATNI BOR </t>
  </si>
  <si>
    <t>OBRT ZA TAXI SLUŽBU VL. KEROVEC</t>
  </si>
  <si>
    <t>08941423673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</si>
</sst>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3" x14ac:knownFonts="1"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1" fillId="0" borderId="2" xfId="0" applyNumberFormat="1" applyFont="1" applyBorder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1" xfId="0" quotePrefix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4" xfId="0" applyFont="1" applyBorder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4" fontId="2" fillId="0" borderId="3" xfId="0" applyNumberFormat="1" applyFont="1" applyBorder="1"/>
    <xf numFmtId="0" fontId="2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E014D-FDA3-4DAA-A495-9BF42CBF0087}">
  <dimension ref="A1:F121"/>
  <sheetViews>
    <sheetView tabSelected="1" workbookViewId="0">
      <selection activeCell="F122" sqref="F122"/>
    </sheetView>
  </sheetViews>
  <sheetFormatPr defaultRowHeight="12.75" x14ac:dyDescent="0.2"/>
  <cols>
    <col min="1" max="1" width="39.28515625" customWidth="1"/>
    <col min="2" max="2" width="15.5703125" style="5" bestFit="1" customWidth="1"/>
    <col min="3" max="3" width="17.5703125" style="6" customWidth="1"/>
    <col min="4" max="4" width="7" style="17" customWidth="1"/>
    <col min="5" max="5" width="44.7109375" bestFit="1" customWidth="1"/>
    <col min="6" max="6" width="9.85546875" style="7" bestFit="1" customWidth="1"/>
  </cols>
  <sheetData>
    <row r="1" spans="1:6" x14ac:dyDescent="0.2">
      <c r="A1" s="20" t="s">
        <v>5</v>
      </c>
      <c r="B1" s="2"/>
      <c r="C1" s="3"/>
      <c r="D1" s="15"/>
      <c r="E1" s="1"/>
      <c r="F1" s="4"/>
    </row>
    <row r="2" spans="1:6" x14ac:dyDescent="0.2">
      <c r="A2" s="20" t="s">
        <v>6</v>
      </c>
      <c r="B2" s="2"/>
      <c r="C2" s="3"/>
      <c r="D2" s="15"/>
      <c r="E2" s="1"/>
      <c r="F2" s="4"/>
    </row>
    <row r="3" spans="1:6" x14ac:dyDescent="0.2">
      <c r="A3" s="1"/>
      <c r="B3" s="2"/>
      <c r="C3" s="3"/>
      <c r="D3" s="15"/>
      <c r="E3" s="1"/>
      <c r="F3" s="4"/>
    </row>
    <row r="4" spans="1:6" x14ac:dyDescent="0.2">
      <c r="A4" s="27" t="s">
        <v>136</v>
      </c>
      <c r="B4" s="27"/>
      <c r="C4" s="27"/>
      <c r="D4" s="27"/>
      <c r="E4" s="27"/>
      <c r="F4" s="27"/>
    </row>
    <row r="5" spans="1:6" x14ac:dyDescent="0.2">
      <c r="A5" s="27"/>
      <c r="B5" s="27"/>
      <c r="C5" s="27"/>
      <c r="D5" s="27"/>
      <c r="E5" s="27"/>
      <c r="F5" s="27"/>
    </row>
    <row r="7" spans="1:6" ht="38.25" x14ac:dyDescent="0.2">
      <c r="A7" s="8" t="s">
        <v>0</v>
      </c>
      <c r="B7" s="9" t="s">
        <v>1</v>
      </c>
      <c r="C7" s="8" t="s">
        <v>2</v>
      </c>
      <c r="D7" s="21" t="s">
        <v>17</v>
      </c>
      <c r="E7" s="8" t="s">
        <v>16</v>
      </c>
      <c r="F7" s="13" t="s">
        <v>3</v>
      </c>
    </row>
    <row r="8" spans="1:6" x14ac:dyDescent="0.2">
      <c r="A8" s="10" t="s">
        <v>126</v>
      </c>
      <c r="B8" s="11">
        <v>10561585601</v>
      </c>
      <c r="C8" s="12" t="s">
        <v>7</v>
      </c>
      <c r="D8" s="19">
        <v>3236</v>
      </c>
      <c r="E8" s="10" t="s">
        <v>113</v>
      </c>
      <c r="F8" s="14">
        <v>60</v>
      </c>
    </row>
    <row r="9" spans="1:6" x14ac:dyDescent="0.2">
      <c r="A9" s="10" t="s">
        <v>99</v>
      </c>
      <c r="B9" s="11">
        <v>11673155529</v>
      </c>
      <c r="C9" s="12" t="s">
        <v>100</v>
      </c>
      <c r="D9" s="16">
        <v>3232</v>
      </c>
      <c r="E9" s="10" t="s">
        <v>53</v>
      </c>
      <c r="F9" s="14">
        <v>5040</v>
      </c>
    </row>
    <row r="10" spans="1:6" x14ac:dyDescent="0.2">
      <c r="A10" s="10" t="s">
        <v>34</v>
      </c>
      <c r="B10" s="11">
        <v>11727433682</v>
      </c>
      <c r="C10" s="12" t="s">
        <v>7</v>
      </c>
      <c r="D10" s="19" t="s">
        <v>79</v>
      </c>
      <c r="E10" s="10" t="s">
        <v>26</v>
      </c>
      <c r="F10" s="14">
        <v>11</v>
      </c>
    </row>
    <row r="11" spans="1:6" x14ac:dyDescent="0.2">
      <c r="A11" s="10" t="s">
        <v>125</v>
      </c>
      <c r="B11" s="11">
        <v>13852622893</v>
      </c>
      <c r="C11" s="12" t="s">
        <v>7</v>
      </c>
      <c r="D11" s="19">
        <v>3224</v>
      </c>
      <c r="E11" s="10" t="s">
        <v>19</v>
      </c>
      <c r="F11" s="14">
        <v>41.7</v>
      </c>
    </row>
    <row r="12" spans="1:6" x14ac:dyDescent="0.2">
      <c r="A12" s="10" t="s">
        <v>152</v>
      </c>
      <c r="B12" s="11">
        <v>14264393468</v>
      </c>
      <c r="C12" s="12" t="s">
        <v>153</v>
      </c>
      <c r="D12" s="19">
        <v>3232</v>
      </c>
      <c r="E12" s="10" t="s">
        <v>53</v>
      </c>
      <c r="F12" s="14">
        <v>1189</v>
      </c>
    </row>
    <row r="13" spans="1:6" x14ac:dyDescent="0.2">
      <c r="A13" s="10" t="s">
        <v>80</v>
      </c>
      <c r="B13" s="11">
        <v>18683136487</v>
      </c>
      <c r="C13" s="12" t="s">
        <v>7</v>
      </c>
      <c r="D13" s="16">
        <v>2392</v>
      </c>
      <c r="E13" s="10" t="s">
        <v>104</v>
      </c>
      <c r="F13" s="14">
        <v>992.93</v>
      </c>
    </row>
    <row r="14" spans="1:6" x14ac:dyDescent="0.2">
      <c r="A14" s="10" t="s">
        <v>133</v>
      </c>
      <c r="B14" s="11">
        <v>21190178940</v>
      </c>
      <c r="C14" s="12" t="s">
        <v>7</v>
      </c>
      <c r="D14" s="19" t="s">
        <v>79</v>
      </c>
      <c r="E14" s="10" t="s">
        <v>26</v>
      </c>
      <c r="F14" s="14">
        <v>51.28</v>
      </c>
    </row>
    <row r="15" spans="1:6" x14ac:dyDescent="0.2">
      <c r="A15" s="10" t="s">
        <v>44</v>
      </c>
      <c r="B15" s="11">
        <v>22597784145</v>
      </c>
      <c r="C15" s="12" t="s">
        <v>7</v>
      </c>
      <c r="D15" s="16">
        <v>3237</v>
      </c>
      <c r="E15" s="10" t="s">
        <v>82</v>
      </c>
      <c r="F15" s="14">
        <v>236</v>
      </c>
    </row>
    <row r="16" spans="1:6" x14ac:dyDescent="0.2">
      <c r="A16" s="10" t="s">
        <v>56</v>
      </c>
      <c r="B16" s="11">
        <v>22822699415</v>
      </c>
      <c r="C16" s="12" t="s">
        <v>7</v>
      </c>
      <c r="D16" s="16">
        <v>3237</v>
      </c>
      <c r="E16" s="10" t="s">
        <v>82</v>
      </c>
      <c r="F16" s="14">
        <v>497.71</v>
      </c>
    </row>
    <row r="17" spans="1:6" x14ac:dyDescent="0.2">
      <c r="A17" s="10" t="s">
        <v>62</v>
      </c>
      <c r="B17" s="11">
        <v>23929584932</v>
      </c>
      <c r="C17" s="12" t="s">
        <v>7</v>
      </c>
      <c r="D17" s="19" t="s">
        <v>79</v>
      </c>
      <c r="E17" s="10" t="s">
        <v>26</v>
      </c>
      <c r="F17" s="14">
        <v>4.1900000000000004</v>
      </c>
    </row>
    <row r="18" spans="1:6" x14ac:dyDescent="0.2">
      <c r="A18" s="10" t="s">
        <v>54</v>
      </c>
      <c r="B18" s="11">
        <v>24576336786</v>
      </c>
      <c r="C18" s="12" t="s">
        <v>55</v>
      </c>
      <c r="D18" s="19" t="s">
        <v>79</v>
      </c>
      <c r="E18" s="10" t="s">
        <v>26</v>
      </c>
      <c r="F18" s="14">
        <v>778.4</v>
      </c>
    </row>
    <row r="19" spans="1:6" x14ac:dyDescent="0.2">
      <c r="A19" s="10" t="s">
        <v>8</v>
      </c>
      <c r="B19" s="11">
        <v>27759560625</v>
      </c>
      <c r="C19" s="12" t="s">
        <v>7</v>
      </c>
      <c r="D19" s="16">
        <v>3223</v>
      </c>
      <c r="E19" s="10" t="s">
        <v>71</v>
      </c>
      <c r="F19" s="14">
        <v>421.69</v>
      </c>
    </row>
    <row r="20" spans="1:6" x14ac:dyDescent="0.2">
      <c r="A20" s="10" t="s">
        <v>149</v>
      </c>
      <c r="B20" s="11">
        <v>27813117925</v>
      </c>
      <c r="C20" s="12" t="s">
        <v>7</v>
      </c>
      <c r="D20" s="19" t="s">
        <v>79</v>
      </c>
      <c r="E20" s="10" t="s">
        <v>26</v>
      </c>
      <c r="F20" s="14">
        <v>52.37</v>
      </c>
    </row>
    <row r="21" spans="1:6" x14ac:dyDescent="0.2">
      <c r="A21" s="10" t="s">
        <v>13</v>
      </c>
      <c r="B21" s="11">
        <v>28495895537</v>
      </c>
      <c r="C21" s="12" t="s">
        <v>7</v>
      </c>
      <c r="D21" s="16">
        <v>3232</v>
      </c>
      <c r="E21" s="10" t="s">
        <v>53</v>
      </c>
      <c r="F21" s="14">
        <v>149.9</v>
      </c>
    </row>
    <row r="22" spans="1:6" x14ac:dyDescent="0.2">
      <c r="A22" s="10" t="s">
        <v>123</v>
      </c>
      <c r="B22" s="11">
        <v>29291823202</v>
      </c>
      <c r="C22" s="12" t="s">
        <v>7</v>
      </c>
      <c r="D22" s="19">
        <v>3239</v>
      </c>
      <c r="E22" s="10" t="s">
        <v>74</v>
      </c>
      <c r="F22" s="14">
        <v>77.5</v>
      </c>
    </row>
    <row r="23" spans="1:6" x14ac:dyDescent="0.2">
      <c r="A23" s="10" t="s">
        <v>43</v>
      </c>
      <c r="B23" s="11">
        <v>29524210204</v>
      </c>
      <c r="C23" s="12" t="s">
        <v>7</v>
      </c>
      <c r="D23" s="16">
        <v>3231</v>
      </c>
      <c r="E23" s="10" t="s">
        <v>72</v>
      </c>
      <c r="F23" s="14">
        <v>286.48</v>
      </c>
    </row>
    <row r="24" spans="1:6" x14ac:dyDescent="0.2">
      <c r="A24" s="10" t="s">
        <v>43</v>
      </c>
      <c r="B24" s="11">
        <v>29524210204</v>
      </c>
      <c r="C24" s="12" t="s">
        <v>7</v>
      </c>
      <c r="D24" s="16">
        <v>3295</v>
      </c>
      <c r="E24" s="10" t="s">
        <v>77</v>
      </c>
      <c r="F24" s="14">
        <v>25.74</v>
      </c>
    </row>
    <row r="25" spans="1:6" x14ac:dyDescent="0.2">
      <c r="A25" s="10" t="s">
        <v>160</v>
      </c>
      <c r="B25" s="11">
        <v>31209922685</v>
      </c>
      <c r="C25" s="12" t="s">
        <v>7</v>
      </c>
      <c r="D25" s="19">
        <v>3293</v>
      </c>
      <c r="E25" s="10" t="s">
        <v>36</v>
      </c>
      <c r="F25" s="14">
        <v>86.4</v>
      </c>
    </row>
    <row r="26" spans="1:6" x14ac:dyDescent="0.2">
      <c r="A26" s="10" t="s">
        <v>146</v>
      </c>
      <c r="B26" s="11">
        <v>32619029079</v>
      </c>
      <c r="C26" s="12" t="s">
        <v>147</v>
      </c>
      <c r="D26" s="19">
        <v>3232</v>
      </c>
      <c r="E26" s="10" t="s">
        <v>53</v>
      </c>
      <c r="F26" s="14">
        <v>1134.6400000000001</v>
      </c>
    </row>
    <row r="27" spans="1:6" x14ac:dyDescent="0.2">
      <c r="A27" s="10" t="s">
        <v>120</v>
      </c>
      <c r="B27" s="11">
        <v>34672089688</v>
      </c>
      <c r="C27" s="12" t="s">
        <v>7</v>
      </c>
      <c r="D27" s="16">
        <v>3221</v>
      </c>
      <c r="E27" s="10" t="s">
        <v>70</v>
      </c>
      <c r="F27" s="14">
        <v>100.16</v>
      </c>
    </row>
    <row r="28" spans="1:6" x14ac:dyDescent="0.2">
      <c r="A28" s="10" t="s">
        <v>110</v>
      </c>
      <c r="B28" s="11">
        <v>35409850545</v>
      </c>
      <c r="C28" s="12" t="s">
        <v>111</v>
      </c>
      <c r="D28" s="16">
        <v>4221</v>
      </c>
      <c r="E28" s="10" t="s">
        <v>88</v>
      </c>
      <c r="F28" s="14">
        <v>695</v>
      </c>
    </row>
    <row r="29" spans="1:6" x14ac:dyDescent="0.2">
      <c r="A29" s="10" t="s">
        <v>162</v>
      </c>
      <c r="B29" s="11">
        <v>38409387500</v>
      </c>
      <c r="C29" s="12" t="s">
        <v>7</v>
      </c>
      <c r="D29" s="19">
        <v>3293</v>
      </c>
      <c r="E29" s="10" t="s">
        <v>36</v>
      </c>
      <c r="F29" s="14">
        <v>65</v>
      </c>
    </row>
    <row r="30" spans="1:6" x14ac:dyDescent="0.2">
      <c r="A30" s="10" t="s">
        <v>87</v>
      </c>
      <c r="B30" s="11">
        <v>39753545974</v>
      </c>
      <c r="C30" s="12" t="s">
        <v>7</v>
      </c>
      <c r="D30" s="19" t="s">
        <v>79</v>
      </c>
      <c r="E30" s="10" t="s">
        <v>26</v>
      </c>
      <c r="F30" s="14">
        <v>24.5</v>
      </c>
    </row>
    <row r="31" spans="1:6" x14ac:dyDescent="0.2">
      <c r="A31" s="10" t="s">
        <v>151</v>
      </c>
      <c r="B31" s="11">
        <v>41807348313</v>
      </c>
      <c r="C31" s="12" t="s">
        <v>7</v>
      </c>
      <c r="D31" s="16">
        <v>3222</v>
      </c>
      <c r="E31" s="10" t="s">
        <v>85</v>
      </c>
      <c r="F31" s="14">
        <v>989.5</v>
      </c>
    </row>
    <row r="32" spans="1:6" x14ac:dyDescent="0.2">
      <c r="A32" s="10" t="s">
        <v>116</v>
      </c>
      <c r="B32" s="11">
        <v>43174632631</v>
      </c>
      <c r="C32" s="12" t="s">
        <v>7</v>
      </c>
      <c r="D32" s="19" t="s">
        <v>79</v>
      </c>
      <c r="E32" s="10" t="s">
        <v>26</v>
      </c>
      <c r="F32" s="14">
        <v>21.01</v>
      </c>
    </row>
    <row r="33" spans="1:6" x14ac:dyDescent="0.2">
      <c r="A33" s="10" t="s">
        <v>119</v>
      </c>
      <c r="B33" s="11">
        <v>45547576946</v>
      </c>
      <c r="C33" s="12" t="s">
        <v>7</v>
      </c>
      <c r="D33" s="16">
        <v>3241</v>
      </c>
      <c r="E33" s="10" t="s">
        <v>75</v>
      </c>
      <c r="F33" s="14">
        <v>121.59</v>
      </c>
    </row>
    <row r="34" spans="1:6" x14ac:dyDescent="0.2">
      <c r="A34" s="10" t="s">
        <v>24</v>
      </c>
      <c r="B34" s="11">
        <v>50406068557</v>
      </c>
      <c r="C34" s="12" t="s">
        <v>7</v>
      </c>
      <c r="D34" s="16">
        <v>3238</v>
      </c>
      <c r="E34" s="10" t="s">
        <v>22</v>
      </c>
      <c r="F34" s="14">
        <v>37.5</v>
      </c>
    </row>
    <row r="35" spans="1:6" x14ac:dyDescent="0.2">
      <c r="A35" s="10" t="s">
        <v>39</v>
      </c>
      <c r="B35" s="11">
        <v>52427516025</v>
      </c>
      <c r="C35" s="12" t="s">
        <v>7</v>
      </c>
      <c r="D35" s="19" t="s">
        <v>79</v>
      </c>
      <c r="E35" s="10" t="s">
        <v>26</v>
      </c>
      <c r="F35" s="14">
        <v>2.65</v>
      </c>
    </row>
    <row r="36" spans="1:6" x14ac:dyDescent="0.2">
      <c r="A36" s="10" t="s">
        <v>65</v>
      </c>
      <c r="B36" s="11">
        <v>52848403362</v>
      </c>
      <c r="C36" s="12" t="s">
        <v>7</v>
      </c>
      <c r="D36" s="19">
        <v>3292</v>
      </c>
      <c r="E36" s="10" t="s">
        <v>76</v>
      </c>
      <c r="F36" s="14">
        <v>5874</v>
      </c>
    </row>
    <row r="37" spans="1:6" x14ac:dyDescent="0.2">
      <c r="A37" s="10" t="s">
        <v>155</v>
      </c>
      <c r="B37" s="18">
        <v>56249216997</v>
      </c>
      <c r="C37" s="12" t="s">
        <v>7</v>
      </c>
      <c r="D37" s="19">
        <v>3231</v>
      </c>
      <c r="E37" s="10" t="s">
        <v>72</v>
      </c>
      <c r="F37" s="14">
        <v>5.8</v>
      </c>
    </row>
    <row r="38" spans="1:6" x14ac:dyDescent="0.2">
      <c r="A38" s="10" t="s">
        <v>15</v>
      </c>
      <c r="B38" s="11">
        <v>56668956985</v>
      </c>
      <c r="C38" s="12" t="s">
        <v>7</v>
      </c>
      <c r="D38" s="16">
        <v>3295</v>
      </c>
      <c r="E38" s="10" t="s">
        <v>77</v>
      </c>
      <c r="F38" s="14">
        <v>6.6</v>
      </c>
    </row>
    <row r="39" spans="1:6" x14ac:dyDescent="0.2">
      <c r="A39" s="10" t="s">
        <v>154</v>
      </c>
      <c r="B39" s="11">
        <v>57845277445</v>
      </c>
      <c r="C39" s="12" t="s">
        <v>7</v>
      </c>
      <c r="D39" s="16">
        <v>1231</v>
      </c>
      <c r="E39" s="10" t="s">
        <v>109</v>
      </c>
      <c r="F39" s="14">
        <v>371.88</v>
      </c>
    </row>
    <row r="40" spans="1:6" x14ac:dyDescent="0.2">
      <c r="A40" s="10" t="s">
        <v>41</v>
      </c>
      <c r="B40" s="11">
        <v>58335400167</v>
      </c>
      <c r="C40" s="12" t="s">
        <v>7</v>
      </c>
      <c r="D40" s="16">
        <v>3237</v>
      </c>
      <c r="E40" s="10" t="s">
        <v>82</v>
      </c>
      <c r="F40" s="14">
        <f>9521.78+243.14+2053.46</f>
        <v>11818.380000000001</v>
      </c>
    </row>
    <row r="41" spans="1:6" x14ac:dyDescent="0.2">
      <c r="A41" s="10" t="s">
        <v>60</v>
      </c>
      <c r="B41" s="11">
        <v>58353015102</v>
      </c>
      <c r="C41" s="12" t="s">
        <v>7</v>
      </c>
      <c r="D41" s="16">
        <v>3221</v>
      </c>
      <c r="E41" s="10" t="s">
        <v>70</v>
      </c>
      <c r="F41" s="14">
        <v>1812.83</v>
      </c>
    </row>
    <row r="42" spans="1:6" x14ac:dyDescent="0.2">
      <c r="A42" s="10" t="s">
        <v>67</v>
      </c>
      <c r="B42" s="11">
        <v>60499962936</v>
      </c>
      <c r="C42" s="12" t="s">
        <v>7</v>
      </c>
      <c r="D42" s="19" t="s">
        <v>79</v>
      </c>
      <c r="E42" s="10" t="s">
        <v>26</v>
      </c>
      <c r="F42" s="14">
        <v>22.5</v>
      </c>
    </row>
    <row r="43" spans="1:6" x14ac:dyDescent="0.2">
      <c r="A43" s="10" t="s">
        <v>161</v>
      </c>
      <c r="B43" s="11">
        <v>61499683662</v>
      </c>
      <c r="C43" s="12" t="s">
        <v>7</v>
      </c>
      <c r="D43" s="19">
        <v>3293</v>
      </c>
      <c r="E43" s="10" t="s">
        <v>36</v>
      </c>
      <c r="F43" s="14">
        <v>54</v>
      </c>
    </row>
    <row r="44" spans="1:6" x14ac:dyDescent="0.2">
      <c r="A44" s="10" t="s">
        <v>42</v>
      </c>
      <c r="B44" s="11">
        <v>61817894937</v>
      </c>
      <c r="C44" s="12" t="s">
        <v>7</v>
      </c>
      <c r="D44" s="16">
        <v>3234</v>
      </c>
      <c r="E44" s="10" t="s">
        <v>73</v>
      </c>
      <c r="F44" s="14">
        <f>79.37+3.19+82.49+10.62</f>
        <v>175.67000000000002</v>
      </c>
    </row>
    <row r="45" spans="1:6" x14ac:dyDescent="0.2">
      <c r="A45" s="10" t="s">
        <v>132</v>
      </c>
      <c r="B45" s="18">
        <v>62226620908</v>
      </c>
      <c r="C45" s="12" t="s">
        <v>7</v>
      </c>
      <c r="D45" s="16">
        <v>3293</v>
      </c>
      <c r="E45" s="10" t="s">
        <v>36</v>
      </c>
      <c r="F45" s="14">
        <f>22.81+28.7</f>
        <v>51.51</v>
      </c>
    </row>
    <row r="46" spans="1:6" x14ac:dyDescent="0.2">
      <c r="A46" s="10" t="s">
        <v>121</v>
      </c>
      <c r="B46" s="11">
        <v>62583527671</v>
      </c>
      <c r="C46" s="12" t="s">
        <v>7</v>
      </c>
      <c r="D46" s="16">
        <v>3224</v>
      </c>
      <c r="E46" s="10" t="s">
        <v>19</v>
      </c>
      <c r="F46" s="14">
        <f>4+15</f>
        <v>19</v>
      </c>
    </row>
    <row r="47" spans="1:6" x14ac:dyDescent="0.2">
      <c r="A47" s="10" t="s">
        <v>97</v>
      </c>
      <c r="B47" s="11">
        <v>62708258549</v>
      </c>
      <c r="C47" s="12" t="s">
        <v>7</v>
      </c>
      <c r="D47" s="19">
        <v>3224</v>
      </c>
      <c r="E47" s="10" t="s">
        <v>19</v>
      </c>
      <c r="F47" s="14">
        <f>5.96+4.99</f>
        <v>10.95</v>
      </c>
    </row>
    <row r="48" spans="1:6" x14ac:dyDescent="0.2">
      <c r="A48" s="10" t="s">
        <v>47</v>
      </c>
      <c r="B48" s="11">
        <v>63073332379</v>
      </c>
      <c r="C48" s="12" t="s">
        <v>7</v>
      </c>
      <c r="D48" s="16">
        <v>3223</v>
      </c>
      <c r="E48" s="10" t="s">
        <v>71</v>
      </c>
      <c r="F48" s="14">
        <v>3977.9</v>
      </c>
    </row>
    <row r="49" spans="1:6" x14ac:dyDescent="0.2">
      <c r="A49" s="10" t="s">
        <v>57</v>
      </c>
      <c r="B49" s="11">
        <v>64546066176</v>
      </c>
      <c r="C49" s="12" t="s">
        <v>7</v>
      </c>
      <c r="D49" s="19">
        <v>3221</v>
      </c>
      <c r="E49" s="10" t="s">
        <v>70</v>
      </c>
      <c r="F49" s="14">
        <f>3.5+47.9+18.36+18.95+8.97</f>
        <v>97.679999999999993</v>
      </c>
    </row>
    <row r="50" spans="1:6" x14ac:dyDescent="0.2">
      <c r="A50" s="10" t="s">
        <v>128</v>
      </c>
      <c r="B50" s="11">
        <v>65553879500</v>
      </c>
      <c r="C50" s="12" t="s">
        <v>7</v>
      </c>
      <c r="D50" s="16">
        <v>3221</v>
      </c>
      <c r="E50" s="10" t="s">
        <v>70</v>
      </c>
      <c r="F50" s="14">
        <v>29.9</v>
      </c>
    </row>
    <row r="51" spans="1:6" x14ac:dyDescent="0.2">
      <c r="A51" s="10" t="s">
        <v>130</v>
      </c>
      <c r="B51" s="11">
        <v>65965109880</v>
      </c>
      <c r="C51" s="12" t="s">
        <v>7</v>
      </c>
      <c r="D51" s="19" t="s">
        <v>79</v>
      </c>
      <c r="E51" s="10" t="s">
        <v>26</v>
      </c>
      <c r="F51" s="14">
        <v>55.03</v>
      </c>
    </row>
    <row r="52" spans="1:6" x14ac:dyDescent="0.2">
      <c r="A52" s="10" t="s">
        <v>21</v>
      </c>
      <c r="B52" s="11">
        <v>68419124305</v>
      </c>
      <c r="C52" s="12" t="s">
        <v>7</v>
      </c>
      <c r="D52" s="16">
        <v>3295</v>
      </c>
      <c r="E52" s="10" t="s">
        <v>77</v>
      </c>
      <c r="F52" s="14">
        <v>74.34</v>
      </c>
    </row>
    <row r="53" spans="1:6" x14ac:dyDescent="0.2">
      <c r="A53" s="10" t="s">
        <v>106</v>
      </c>
      <c r="B53" s="11">
        <v>68580128211</v>
      </c>
      <c r="C53" s="12" t="s">
        <v>7</v>
      </c>
      <c r="D53" s="16">
        <v>3239</v>
      </c>
      <c r="E53" s="10" t="s">
        <v>74</v>
      </c>
      <c r="F53" s="14">
        <f>2353.2+2353.2</f>
        <v>4706.3999999999996</v>
      </c>
    </row>
    <row r="54" spans="1:6" x14ac:dyDescent="0.2">
      <c r="A54" s="10" t="s">
        <v>137</v>
      </c>
      <c r="B54" s="11">
        <v>68975783563</v>
      </c>
      <c r="C54" s="12" t="s">
        <v>7</v>
      </c>
      <c r="D54" s="16">
        <v>3241</v>
      </c>
      <c r="E54" s="10" t="s">
        <v>75</v>
      </c>
      <c r="F54" s="14">
        <v>400</v>
      </c>
    </row>
    <row r="55" spans="1:6" x14ac:dyDescent="0.2">
      <c r="A55" s="10" t="s">
        <v>59</v>
      </c>
      <c r="B55" s="11">
        <v>71642207963</v>
      </c>
      <c r="C55" s="12" t="s">
        <v>7</v>
      </c>
      <c r="D55" s="16">
        <v>3224</v>
      </c>
      <c r="E55" s="10" t="s">
        <v>19</v>
      </c>
      <c r="F55" s="14">
        <v>138.29</v>
      </c>
    </row>
    <row r="56" spans="1:6" x14ac:dyDescent="0.2">
      <c r="A56" s="10" t="s">
        <v>93</v>
      </c>
      <c r="B56" s="11">
        <v>71917618975</v>
      </c>
      <c r="C56" s="12" t="s">
        <v>37</v>
      </c>
      <c r="D56" s="19" t="s">
        <v>79</v>
      </c>
      <c r="E56" s="10" t="s">
        <v>26</v>
      </c>
      <c r="F56" s="14">
        <v>139.35</v>
      </c>
    </row>
    <row r="57" spans="1:6" x14ac:dyDescent="0.2">
      <c r="A57" s="10" t="s">
        <v>150</v>
      </c>
      <c r="B57" s="11">
        <v>72163607999</v>
      </c>
      <c r="C57" s="12" t="s">
        <v>7</v>
      </c>
      <c r="D57" s="16">
        <v>3232</v>
      </c>
      <c r="E57" s="10" t="s">
        <v>53</v>
      </c>
      <c r="F57" s="14">
        <v>805.62</v>
      </c>
    </row>
    <row r="58" spans="1:6" x14ac:dyDescent="0.2">
      <c r="A58" s="10" t="s">
        <v>158</v>
      </c>
      <c r="B58" s="11">
        <v>73004539228</v>
      </c>
      <c r="C58" s="12" t="s">
        <v>7</v>
      </c>
      <c r="D58" s="19">
        <v>3221</v>
      </c>
      <c r="E58" s="10" t="s">
        <v>70</v>
      </c>
      <c r="F58" s="14">
        <v>37.200000000000003</v>
      </c>
    </row>
    <row r="59" spans="1:6" x14ac:dyDescent="0.2">
      <c r="A59" s="10" t="s">
        <v>124</v>
      </c>
      <c r="B59" s="11">
        <v>73660371074</v>
      </c>
      <c r="C59" s="12" t="s">
        <v>11</v>
      </c>
      <c r="D59" s="16">
        <v>3224</v>
      </c>
      <c r="E59" s="10" t="s">
        <v>19</v>
      </c>
      <c r="F59" s="14">
        <v>21.45</v>
      </c>
    </row>
    <row r="60" spans="1:6" x14ac:dyDescent="0.2">
      <c r="A60" s="10" t="s">
        <v>23</v>
      </c>
      <c r="B60" s="11">
        <v>73777060562</v>
      </c>
      <c r="C60" s="12" t="s">
        <v>7</v>
      </c>
      <c r="D60" s="16">
        <v>3232</v>
      </c>
      <c r="E60" s="10" t="s">
        <v>53</v>
      </c>
      <c r="F60" s="14">
        <v>18.75</v>
      </c>
    </row>
    <row r="61" spans="1:6" x14ac:dyDescent="0.2">
      <c r="A61" s="10" t="s">
        <v>23</v>
      </c>
      <c r="B61" s="11">
        <v>73777060562</v>
      </c>
      <c r="C61" s="12" t="s">
        <v>7</v>
      </c>
      <c r="D61" s="16">
        <v>3299</v>
      </c>
      <c r="E61" s="10" t="s">
        <v>25</v>
      </c>
      <c r="F61" s="14">
        <v>100.86</v>
      </c>
    </row>
    <row r="62" spans="1:6" x14ac:dyDescent="0.2">
      <c r="A62" s="10" t="s">
        <v>129</v>
      </c>
      <c r="B62" s="11">
        <v>74364571096</v>
      </c>
      <c r="C62" s="12" t="s">
        <v>7</v>
      </c>
      <c r="D62" s="16">
        <v>3223</v>
      </c>
      <c r="E62" s="10" t="s">
        <v>71</v>
      </c>
      <c r="F62" s="14">
        <v>10536.18</v>
      </c>
    </row>
    <row r="63" spans="1:6" x14ac:dyDescent="0.2">
      <c r="A63" s="10" t="s">
        <v>107</v>
      </c>
      <c r="B63" s="11">
        <v>76080865307</v>
      </c>
      <c r="C63" s="12" t="s">
        <v>7</v>
      </c>
      <c r="D63" s="16">
        <v>3232</v>
      </c>
      <c r="E63" s="10" t="s">
        <v>53</v>
      </c>
      <c r="F63" s="14">
        <f>82.95+118.65</f>
        <v>201.60000000000002</v>
      </c>
    </row>
    <row r="64" spans="1:6" x14ac:dyDescent="0.2">
      <c r="A64" s="10" t="s">
        <v>9</v>
      </c>
      <c r="B64" s="11">
        <v>76909635090</v>
      </c>
      <c r="C64" s="12" t="s">
        <v>7</v>
      </c>
      <c r="D64" s="16">
        <v>3224</v>
      </c>
      <c r="E64" s="10" t="s">
        <v>19</v>
      </c>
      <c r="F64" s="14">
        <v>21.25</v>
      </c>
    </row>
    <row r="65" spans="1:6" x14ac:dyDescent="0.2">
      <c r="A65" s="10" t="s">
        <v>9</v>
      </c>
      <c r="B65" s="11">
        <v>76909635090</v>
      </c>
      <c r="C65" s="12" t="s">
        <v>7</v>
      </c>
      <c r="D65" s="16">
        <v>3232</v>
      </c>
      <c r="E65" s="10" t="s">
        <v>53</v>
      </c>
      <c r="F65" s="14">
        <f>687.5+3437.48</f>
        <v>4124.9799999999996</v>
      </c>
    </row>
    <row r="66" spans="1:6" x14ac:dyDescent="0.2">
      <c r="A66" s="10" t="s">
        <v>49</v>
      </c>
      <c r="B66" s="11">
        <v>77351182595</v>
      </c>
      <c r="C66" s="12" t="s">
        <v>50</v>
      </c>
      <c r="D66" s="16">
        <v>3232</v>
      </c>
      <c r="E66" s="10" t="s">
        <v>53</v>
      </c>
      <c r="F66" s="14">
        <v>124.43</v>
      </c>
    </row>
    <row r="67" spans="1:6" x14ac:dyDescent="0.2">
      <c r="A67" s="10" t="s">
        <v>115</v>
      </c>
      <c r="B67" s="11">
        <v>77521232516</v>
      </c>
      <c r="C67" s="12" t="s">
        <v>7</v>
      </c>
      <c r="D67" s="16">
        <v>3232</v>
      </c>
      <c r="E67" s="10" t="s">
        <v>53</v>
      </c>
      <c r="F67" s="14">
        <v>2341.25</v>
      </c>
    </row>
    <row r="68" spans="1:6" x14ac:dyDescent="0.2">
      <c r="A68" s="10" t="s">
        <v>40</v>
      </c>
      <c r="B68" s="11">
        <v>77858612573</v>
      </c>
      <c r="C68" s="12" t="s">
        <v>7</v>
      </c>
      <c r="D68" s="19" t="s">
        <v>79</v>
      </c>
      <c r="E68" s="10" t="s">
        <v>26</v>
      </c>
      <c r="F68" s="14">
        <f>54.9+40.97</f>
        <v>95.87</v>
      </c>
    </row>
    <row r="69" spans="1:6" x14ac:dyDescent="0.2">
      <c r="A69" s="10" t="s">
        <v>159</v>
      </c>
      <c r="B69" s="18">
        <v>77880908281</v>
      </c>
      <c r="C69" s="12" t="s">
        <v>7</v>
      </c>
      <c r="D69" s="19">
        <v>3231</v>
      </c>
      <c r="E69" s="10" t="s">
        <v>72</v>
      </c>
      <c r="F69" s="14">
        <v>5.6</v>
      </c>
    </row>
    <row r="70" spans="1:6" x14ac:dyDescent="0.2">
      <c r="A70" s="10" t="s">
        <v>105</v>
      </c>
      <c r="B70" s="11">
        <v>78093047651</v>
      </c>
      <c r="C70" s="12" t="s">
        <v>7</v>
      </c>
      <c r="D70" s="19" t="s">
        <v>79</v>
      </c>
      <c r="E70" s="10" t="s">
        <v>26</v>
      </c>
      <c r="F70" s="14">
        <v>28</v>
      </c>
    </row>
    <row r="71" spans="1:6" x14ac:dyDescent="0.2">
      <c r="A71" s="10" t="s">
        <v>138</v>
      </c>
      <c r="B71" s="11">
        <v>80885983918</v>
      </c>
      <c r="C71" s="12" t="s">
        <v>7</v>
      </c>
      <c r="D71" s="16">
        <v>3213</v>
      </c>
      <c r="E71" s="10" t="s">
        <v>69</v>
      </c>
      <c r="F71" s="14">
        <v>200.2</v>
      </c>
    </row>
    <row r="72" spans="1:6" x14ac:dyDescent="0.2">
      <c r="A72" s="10" t="s">
        <v>89</v>
      </c>
      <c r="B72" s="11">
        <v>81140714217</v>
      </c>
      <c r="C72" s="12" t="s">
        <v>7</v>
      </c>
      <c r="D72" s="19">
        <v>3239</v>
      </c>
      <c r="E72" s="10" t="s">
        <v>74</v>
      </c>
      <c r="F72" s="14">
        <f>4190.01+4324.84</f>
        <v>8514.85</v>
      </c>
    </row>
    <row r="73" spans="1:6" x14ac:dyDescent="0.2">
      <c r="A73" s="10" t="s">
        <v>10</v>
      </c>
      <c r="B73" s="11">
        <v>81793146560</v>
      </c>
      <c r="C73" s="12" t="s">
        <v>7</v>
      </c>
      <c r="D73" s="16">
        <v>3225</v>
      </c>
      <c r="E73" s="10" t="s">
        <v>98</v>
      </c>
      <c r="F73" s="14">
        <v>1385.99</v>
      </c>
    </row>
    <row r="74" spans="1:6" x14ac:dyDescent="0.2">
      <c r="A74" s="10" t="s">
        <v>10</v>
      </c>
      <c r="B74" s="11">
        <v>81793146560</v>
      </c>
      <c r="C74" s="12" t="s">
        <v>7</v>
      </c>
      <c r="D74" s="16">
        <v>3231</v>
      </c>
      <c r="E74" s="10" t="s">
        <v>72</v>
      </c>
      <c r="F74" s="14">
        <f>96.35+41.28+558.76+16.26</f>
        <v>712.65</v>
      </c>
    </row>
    <row r="75" spans="1:6" x14ac:dyDescent="0.2">
      <c r="A75" s="10" t="s">
        <v>68</v>
      </c>
      <c r="B75" s="11">
        <v>83416546499</v>
      </c>
      <c r="C75" s="12" t="s">
        <v>7</v>
      </c>
      <c r="D75" s="16">
        <v>3234</v>
      </c>
      <c r="E75" s="10" t="s">
        <v>73</v>
      </c>
      <c r="F75" s="14">
        <f>17.96+7.5+37.49+17.96</f>
        <v>80.91</v>
      </c>
    </row>
    <row r="76" spans="1:6" x14ac:dyDescent="0.2">
      <c r="A76" s="10" t="s">
        <v>108</v>
      </c>
      <c r="B76" s="11">
        <v>84430586938</v>
      </c>
      <c r="C76" s="12" t="s">
        <v>35</v>
      </c>
      <c r="D76" s="16">
        <v>3232</v>
      </c>
      <c r="E76" s="10" t="s">
        <v>53</v>
      </c>
      <c r="F76" s="14">
        <v>97.54</v>
      </c>
    </row>
    <row r="77" spans="1:6" x14ac:dyDescent="0.2">
      <c r="A77" s="10" t="s">
        <v>134</v>
      </c>
      <c r="B77" s="11">
        <v>84577755011</v>
      </c>
      <c r="C77" s="12" t="s">
        <v>7</v>
      </c>
      <c r="D77" s="19">
        <v>3232</v>
      </c>
      <c r="E77" s="10" t="s">
        <v>53</v>
      </c>
      <c r="F77" s="14">
        <v>1876.81</v>
      </c>
    </row>
    <row r="78" spans="1:6" x14ac:dyDescent="0.2">
      <c r="A78" s="10" t="s">
        <v>118</v>
      </c>
      <c r="B78" s="11">
        <v>84838770814</v>
      </c>
      <c r="C78" s="12" t="s">
        <v>7</v>
      </c>
      <c r="D78" s="19">
        <v>3239</v>
      </c>
      <c r="E78" s="10" t="s">
        <v>74</v>
      </c>
      <c r="F78" s="14">
        <v>8.3000000000000007</v>
      </c>
    </row>
    <row r="79" spans="1:6" x14ac:dyDescent="0.2">
      <c r="A79" s="10" t="s">
        <v>118</v>
      </c>
      <c r="B79" s="11">
        <v>84838770814</v>
      </c>
      <c r="C79" s="12" t="s">
        <v>7</v>
      </c>
      <c r="D79" s="19">
        <v>3294</v>
      </c>
      <c r="E79" s="10" t="s">
        <v>20</v>
      </c>
      <c r="F79" s="14">
        <v>26.5</v>
      </c>
    </row>
    <row r="80" spans="1:6" x14ac:dyDescent="0.2">
      <c r="A80" s="10" t="s">
        <v>96</v>
      </c>
      <c r="B80" s="11">
        <v>85584865987</v>
      </c>
      <c r="C80" s="12" t="s">
        <v>7</v>
      </c>
      <c r="D80" s="16">
        <v>3295</v>
      </c>
      <c r="E80" s="10" t="s">
        <v>77</v>
      </c>
      <c r="F80" s="14">
        <v>19.899999999999999</v>
      </c>
    </row>
    <row r="81" spans="1:6" x14ac:dyDescent="0.2">
      <c r="A81" s="10" t="s">
        <v>12</v>
      </c>
      <c r="B81" s="11">
        <v>85584865987</v>
      </c>
      <c r="C81" s="12" t="s">
        <v>7</v>
      </c>
      <c r="D81" s="16">
        <v>3234</v>
      </c>
      <c r="E81" s="10" t="s">
        <v>73</v>
      </c>
      <c r="F81" s="14">
        <f>41.28+5.98+11.94+41.14</f>
        <v>100.34</v>
      </c>
    </row>
    <row r="82" spans="1:6" x14ac:dyDescent="0.2">
      <c r="A82" s="10" t="s">
        <v>51</v>
      </c>
      <c r="B82" s="11">
        <v>85821130368</v>
      </c>
      <c r="C82" s="12" t="s">
        <v>7</v>
      </c>
      <c r="D82" s="19">
        <v>3431</v>
      </c>
      <c r="E82" s="10" t="s">
        <v>78</v>
      </c>
      <c r="F82" s="14">
        <f>2.16+6+7.5</f>
        <v>15.66</v>
      </c>
    </row>
    <row r="83" spans="1:6" x14ac:dyDescent="0.2">
      <c r="A83" s="10" t="s">
        <v>66</v>
      </c>
      <c r="B83" s="11">
        <v>85987073424</v>
      </c>
      <c r="C83" s="12" t="s">
        <v>7</v>
      </c>
      <c r="D83" s="19">
        <v>3222</v>
      </c>
      <c r="E83" s="10" t="s">
        <v>85</v>
      </c>
      <c r="F83" s="14">
        <v>166.25</v>
      </c>
    </row>
    <row r="84" spans="1:6" x14ac:dyDescent="0.2">
      <c r="A84" s="10" t="s">
        <v>66</v>
      </c>
      <c r="B84" s="11">
        <v>85987073424</v>
      </c>
      <c r="C84" s="12" t="s">
        <v>7</v>
      </c>
      <c r="D84" s="19" t="s">
        <v>79</v>
      </c>
      <c r="E84" s="10" t="s">
        <v>26</v>
      </c>
      <c r="F84" s="14">
        <f>239.86+8.3</f>
        <v>248.16000000000003</v>
      </c>
    </row>
    <row r="85" spans="1:6" x14ac:dyDescent="0.2">
      <c r="A85" s="10" t="s">
        <v>14</v>
      </c>
      <c r="B85" s="11">
        <v>86255713939</v>
      </c>
      <c r="C85" s="12" t="s">
        <v>7</v>
      </c>
      <c r="D85" s="16">
        <v>3234</v>
      </c>
      <c r="E85" s="10" t="s">
        <v>73</v>
      </c>
      <c r="F85" s="14">
        <f>101.58+101.58</f>
        <v>203.16</v>
      </c>
    </row>
    <row r="86" spans="1:6" x14ac:dyDescent="0.2">
      <c r="A86" s="10" t="s">
        <v>46</v>
      </c>
      <c r="B86" s="11">
        <v>87311810356</v>
      </c>
      <c r="C86" s="12" t="s">
        <v>7</v>
      </c>
      <c r="D86" s="16">
        <v>3231</v>
      </c>
      <c r="E86" s="10" t="s">
        <v>72</v>
      </c>
      <c r="F86" s="14">
        <f>47.89+11.6</f>
        <v>59.49</v>
      </c>
    </row>
    <row r="87" spans="1:6" x14ac:dyDescent="0.2">
      <c r="A87" s="10" t="s">
        <v>46</v>
      </c>
      <c r="B87" s="11">
        <v>87311810356</v>
      </c>
      <c r="C87" s="12" t="s">
        <v>7</v>
      </c>
      <c r="D87" s="16">
        <v>3299</v>
      </c>
      <c r="E87" s="10" t="s">
        <v>25</v>
      </c>
      <c r="F87" s="14">
        <v>27.42</v>
      </c>
    </row>
    <row r="88" spans="1:6" x14ac:dyDescent="0.2">
      <c r="A88" s="10" t="s">
        <v>86</v>
      </c>
      <c r="B88" s="11">
        <v>87957649939</v>
      </c>
      <c r="C88" s="12" t="s">
        <v>7</v>
      </c>
      <c r="D88" s="19">
        <v>3221</v>
      </c>
      <c r="E88" s="10" t="s">
        <v>70</v>
      </c>
      <c r="F88" s="14">
        <v>15</v>
      </c>
    </row>
    <row r="89" spans="1:6" x14ac:dyDescent="0.2">
      <c r="A89" s="10" t="s">
        <v>86</v>
      </c>
      <c r="B89" s="11">
        <v>87957649939</v>
      </c>
      <c r="C89" s="12" t="s">
        <v>7</v>
      </c>
      <c r="D89" s="19">
        <v>3235</v>
      </c>
      <c r="E89" s="10" t="s">
        <v>101</v>
      </c>
      <c r="F89" s="14">
        <f>62.5+69.6</f>
        <v>132.1</v>
      </c>
    </row>
    <row r="90" spans="1:6" x14ac:dyDescent="0.2">
      <c r="A90" s="10" t="s">
        <v>63</v>
      </c>
      <c r="B90" s="11">
        <v>89465265383</v>
      </c>
      <c r="C90" s="12" t="s">
        <v>48</v>
      </c>
      <c r="D90" s="19" t="s">
        <v>79</v>
      </c>
      <c r="E90" s="10" t="s">
        <v>26</v>
      </c>
      <c r="F90" s="14">
        <v>108.72</v>
      </c>
    </row>
    <row r="91" spans="1:6" x14ac:dyDescent="0.2">
      <c r="A91" s="10" t="s">
        <v>61</v>
      </c>
      <c r="B91" s="18">
        <v>89836623071</v>
      </c>
      <c r="C91" s="12" t="s">
        <v>7</v>
      </c>
      <c r="D91" s="19">
        <v>3225</v>
      </c>
      <c r="E91" s="10" t="s">
        <v>98</v>
      </c>
      <c r="F91" s="14">
        <v>134.83000000000001</v>
      </c>
    </row>
    <row r="92" spans="1:6" x14ac:dyDescent="0.2">
      <c r="A92" s="10" t="s">
        <v>61</v>
      </c>
      <c r="B92" s="18">
        <v>89836623071</v>
      </c>
      <c r="C92" s="12" t="s">
        <v>7</v>
      </c>
      <c r="D92" s="19">
        <v>4221</v>
      </c>
      <c r="E92" s="10" t="s">
        <v>18</v>
      </c>
      <c r="F92" s="14">
        <v>2292.9899999999998</v>
      </c>
    </row>
    <row r="93" spans="1:6" x14ac:dyDescent="0.2">
      <c r="A93" s="10" t="s">
        <v>148</v>
      </c>
      <c r="B93" s="11">
        <v>90368689617</v>
      </c>
      <c r="C93" s="12" t="s">
        <v>7</v>
      </c>
      <c r="D93" s="19">
        <v>3232</v>
      </c>
      <c r="E93" s="10" t="s">
        <v>53</v>
      </c>
      <c r="F93" s="14">
        <v>66</v>
      </c>
    </row>
    <row r="94" spans="1:6" x14ac:dyDescent="0.2">
      <c r="A94" s="10" t="s">
        <v>122</v>
      </c>
      <c r="B94" s="18">
        <v>92029850000</v>
      </c>
      <c r="C94" s="12" t="s">
        <v>7</v>
      </c>
      <c r="D94" s="16">
        <v>3293</v>
      </c>
      <c r="E94" s="10" t="s">
        <v>36</v>
      </c>
      <c r="F94" s="14">
        <v>45.5</v>
      </c>
    </row>
    <row r="95" spans="1:6" x14ac:dyDescent="0.2">
      <c r="A95" s="10" t="s">
        <v>52</v>
      </c>
      <c r="B95" s="11">
        <v>92963223473</v>
      </c>
      <c r="C95" s="12" t="s">
        <v>7</v>
      </c>
      <c r="D95" s="19">
        <v>3431</v>
      </c>
      <c r="E95" s="10" t="s">
        <v>78</v>
      </c>
      <c r="F95" s="14">
        <v>408.78</v>
      </c>
    </row>
    <row r="96" spans="1:6" x14ac:dyDescent="0.2">
      <c r="A96" s="10" t="s">
        <v>117</v>
      </c>
      <c r="B96" s="11">
        <v>95092888930</v>
      </c>
      <c r="C96" s="12" t="s">
        <v>7</v>
      </c>
      <c r="D96" s="16">
        <v>3293</v>
      </c>
      <c r="E96" s="10" t="s">
        <v>36</v>
      </c>
      <c r="F96" s="14">
        <v>570.99</v>
      </c>
    </row>
    <row r="97" spans="1:6" x14ac:dyDescent="0.2">
      <c r="A97" s="10" t="s">
        <v>127</v>
      </c>
      <c r="B97" s="11">
        <v>95660678441</v>
      </c>
      <c r="C97" s="12" t="s">
        <v>7</v>
      </c>
      <c r="D97" s="19">
        <v>3211</v>
      </c>
      <c r="E97" s="10" t="s">
        <v>83</v>
      </c>
      <c r="F97" s="14">
        <f>0.7+0.7</f>
        <v>1.4</v>
      </c>
    </row>
    <row r="98" spans="1:6" x14ac:dyDescent="0.2">
      <c r="A98" s="10" t="s">
        <v>102</v>
      </c>
      <c r="B98" s="11">
        <v>98327101901</v>
      </c>
      <c r="C98" s="12" t="s">
        <v>103</v>
      </c>
      <c r="D98" s="19">
        <v>3293</v>
      </c>
      <c r="E98" s="10" t="s">
        <v>36</v>
      </c>
      <c r="F98" s="14">
        <v>19.3</v>
      </c>
    </row>
    <row r="99" spans="1:6" x14ac:dyDescent="0.2">
      <c r="A99" s="10" t="s">
        <v>29</v>
      </c>
      <c r="B99" s="11" t="s">
        <v>58</v>
      </c>
      <c r="C99" s="12" t="s">
        <v>7</v>
      </c>
      <c r="D99" s="19">
        <v>3132</v>
      </c>
      <c r="E99" s="10" t="s">
        <v>32</v>
      </c>
      <c r="F99" s="14">
        <f>10926.58+61.89+587.27+26.78</f>
        <v>11602.52</v>
      </c>
    </row>
    <row r="100" spans="1:6" x14ac:dyDescent="0.2">
      <c r="A100" s="10" t="s">
        <v>30</v>
      </c>
      <c r="B100" s="28" t="s">
        <v>58</v>
      </c>
      <c r="C100" s="12" t="s">
        <v>7</v>
      </c>
      <c r="D100" s="19">
        <v>3212</v>
      </c>
      <c r="E100" s="10" t="s">
        <v>33</v>
      </c>
      <c r="F100" s="14">
        <v>767.87</v>
      </c>
    </row>
    <row r="101" spans="1:6" x14ac:dyDescent="0.2">
      <c r="A101" s="10" t="s">
        <v>90</v>
      </c>
      <c r="B101" s="11" t="s">
        <v>58</v>
      </c>
      <c r="C101" s="12" t="s">
        <v>7</v>
      </c>
      <c r="D101" s="19">
        <v>3112</v>
      </c>
      <c r="E101" s="10" t="s">
        <v>92</v>
      </c>
      <c r="F101" s="14">
        <v>144.05000000000001</v>
      </c>
    </row>
    <row r="102" spans="1:6" x14ac:dyDescent="0.2">
      <c r="A102" s="10" t="s">
        <v>28</v>
      </c>
      <c r="B102" s="28" t="s">
        <v>58</v>
      </c>
      <c r="C102" s="12" t="s">
        <v>7</v>
      </c>
      <c r="D102" s="19">
        <v>3113</v>
      </c>
      <c r="E102" s="10" t="s">
        <v>31</v>
      </c>
      <c r="F102" s="14">
        <v>2193.85</v>
      </c>
    </row>
    <row r="103" spans="1:6" x14ac:dyDescent="0.2">
      <c r="A103" s="10" t="s">
        <v>91</v>
      </c>
      <c r="B103" s="28" t="s">
        <v>58</v>
      </c>
      <c r="C103" s="12" t="s">
        <v>7</v>
      </c>
      <c r="D103" s="19">
        <v>3111</v>
      </c>
      <c r="E103" s="10" t="s">
        <v>27</v>
      </c>
      <c r="F103" s="14">
        <f>68072.65+3559.23+162.36</f>
        <v>71794.239999999991</v>
      </c>
    </row>
    <row r="104" spans="1:6" x14ac:dyDescent="0.2">
      <c r="A104" s="10" t="s">
        <v>112</v>
      </c>
      <c r="B104" s="29" t="s">
        <v>114</v>
      </c>
      <c r="C104" s="12" t="s">
        <v>7</v>
      </c>
      <c r="D104" s="19">
        <v>3236</v>
      </c>
      <c r="E104" s="10" t="s">
        <v>113</v>
      </c>
      <c r="F104" s="14">
        <v>1204</v>
      </c>
    </row>
    <row r="105" spans="1:6" x14ac:dyDescent="0.2">
      <c r="A105" s="10" t="s">
        <v>94</v>
      </c>
      <c r="B105" s="29" t="s">
        <v>95</v>
      </c>
      <c r="C105" s="12" t="s">
        <v>50</v>
      </c>
      <c r="D105" s="19">
        <v>3231</v>
      </c>
      <c r="E105" s="10" t="s">
        <v>72</v>
      </c>
      <c r="F105" s="14">
        <v>937.5</v>
      </c>
    </row>
    <row r="106" spans="1:6" x14ac:dyDescent="0.2">
      <c r="A106" s="10" t="s">
        <v>64</v>
      </c>
      <c r="B106" s="29" t="s">
        <v>38</v>
      </c>
      <c r="C106" s="12" t="s">
        <v>7</v>
      </c>
      <c r="D106" s="19" t="s">
        <v>79</v>
      </c>
      <c r="E106" s="10" t="s">
        <v>26</v>
      </c>
      <c r="F106" s="14">
        <v>46.45</v>
      </c>
    </row>
    <row r="107" spans="1:6" x14ac:dyDescent="0.2">
      <c r="A107" s="10" t="s">
        <v>156</v>
      </c>
      <c r="B107" s="29" t="s">
        <v>157</v>
      </c>
      <c r="C107" s="12" t="s">
        <v>7</v>
      </c>
      <c r="D107" s="19">
        <v>3231</v>
      </c>
      <c r="E107" s="10" t="s">
        <v>72</v>
      </c>
      <c r="F107" s="14">
        <v>7.6</v>
      </c>
    </row>
    <row r="108" spans="1:6" x14ac:dyDescent="0.2">
      <c r="A108" s="10" t="s">
        <v>163</v>
      </c>
      <c r="B108" s="29" t="s">
        <v>164</v>
      </c>
      <c r="C108" s="12" t="s">
        <v>7</v>
      </c>
      <c r="D108" s="19">
        <v>3231</v>
      </c>
      <c r="E108" s="10" t="s">
        <v>72</v>
      </c>
      <c r="F108" s="14">
        <v>8.1999999999999993</v>
      </c>
    </row>
    <row r="109" spans="1:6" x14ac:dyDescent="0.2">
      <c r="A109" s="10" t="s">
        <v>141</v>
      </c>
      <c r="B109" s="28" t="s">
        <v>45</v>
      </c>
      <c r="C109" s="12" t="s">
        <v>45</v>
      </c>
      <c r="D109" s="16">
        <v>3237</v>
      </c>
      <c r="E109" s="10" t="s">
        <v>82</v>
      </c>
      <c r="F109" s="14">
        <v>134.07</v>
      </c>
    </row>
    <row r="110" spans="1:6" x14ac:dyDescent="0.2">
      <c r="A110" s="10" t="s">
        <v>139</v>
      </c>
      <c r="B110" s="28" t="s">
        <v>45</v>
      </c>
      <c r="C110" s="12" t="s">
        <v>45</v>
      </c>
      <c r="D110" s="16">
        <v>3237</v>
      </c>
      <c r="E110" s="10" t="s">
        <v>82</v>
      </c>
      <c r="F110" s="14">
        <v>191.98</v>
      </c>
    </row>
    <row r="111" spans="1:6" x14ac:dyDescent="0.2">
      <c r="A111" s="10" t="s">
        <v>144</v>
      </c>
      <c r="B111" s="11" t="s">
        <v>45</v>
      </c>
      <c r="C111" s="11" t="s">
        <v>45</v>
      </c>
      <c r="D111" s="16">
        <v>3237</v>
      </c>
      <c r="E111" s="10" t="s">
        <v>82</v>
      </c>
      <c r="F111" s="14">
        <v>134.07</v>
      </c>
    </row>
    <row r="112" spans="1:6" x14ac:dyDescent="0.2">
      <c r="A112" s="10" t="s">
        <v>135</v>
      </c>
      <c r="B112" s="11" t="s">
        <v>45</v>
      </c>
      <c r="C112" s="12" t="s">
        <v>45</v>
      </c>
      <c r="D112" s="19">
        <v>3237</v>
      </c>
      <c r="E112" s="10" t="s">
        <v>82</v>
      </c>
      <c r="F112" s="14">
        <v>930.75</v>
      </c>
    </row>
    <row r="113" spans="1:6" x14ac:dyDescent="0.2">
      <c r="A113" s="10" t="s">
        <v>145</v>
      </c>
      <c r="B113" s="11" t="s">
        <v>45</v>
      </c>
      <c r="C113" s="11" t="s">
        <v>45</v>
      </c>
      <c r="D113" s="16">
        <v>3237</v>
      </c>
      <c r="E113" s="10" t="s">
        <v>82</v>
      </c>
      <c r="F113" s="14">
        <v>53.61</v>
      </c>
    </row>
    <row r="114" spans="1:6" x14ac:dyDescent="0.2">
      <c r="A114" s="10" t="s">
        <v>131</v>
      </c>
      <c r="B114" s="11" t="s">
        <v>45</v>
      </c>
      <c r="C114" s="12" t="s">
        <v>45</v>
      </c>
      <c r="D114" s="16">
        <v>3237</v>
      </c>
      <c r="E114" s="10" t="s">
        <v>82</v>
      </c>
      <c r="F114" s="14">
        <v>201.09</v>
      </c>
    </row>
    <row r="115" spans="1:6" x14ac:dyDescent="0.2">
      <c r="A115" s="10" t="s">
        <v>84</v>
      </c>
      <c r="B115" s="11" t="s">
        <v>45</v>
      </c>
      <c r="C115" s="12" t="s">
        <v>45</v>
      </c>
      <c r="D115" s="19">
        <v>3211</v>
      </c>
      <c r="E115" s="10" t="s">
        <v>83</v>
      </c>
      <c r="F115" s="14">
        <f>80+41.7+80+484.28+108.2+30+80</f>
        <v>904.18000000000006</v>
      </c>
    </row>
    <row r="116" spans="1:6" x14ac:dyDescent="0.2">
      <c r="A116" s="10" t="s">
        <v>84</v>
      </c>
      <c r="B116" s="11" t="s">
        <v>45</v>
      </c>
      <c r="C116" s="12" t="s">
        <v>45</v>
      </c>
      <c r="D116" s="19">
        <v>3241</v>
      </c>
      <c r="E116" s="10" t="s">
        <v>75</v>
      </c>
      <c r="F116" s="14">
        <v>150</v>
      </c>
    </row>
    <row r="117" spans="1:6" x14ac:dyDescent="0.2">
      <c r="A117" s="10" t="s">
        <v>143</v>
      </c>
      <c r="B117" s="11" t="s">
        <v>45</v>
      </c>
      <c r="C117" s="11" t="s">
        <v>45</v>
      </c>
      <c r="D117" s="16">
        <v>3237</v>
      </c>
      <c r="E117" s="10" t="s">
        <v>82</v>
      </c>
      <c r="F117" s="14">
        <v>201.09</v>
      </c>
    </row>
    <row r="118" spans="1:6" x14ac:dyDescent="0.2">
      <c r="A118" s="10" t="s">
        <v>140</v>
      </c>
      <c r="B118" s="11" t="s">
        <v>45</v>
      </c>
      <c r="C118" s="12" t="s">
        <v>45</v>
      </c>
      <c r="D118" s="16">
        <v>3237</v>
      </c>
      <c r="E118" s="10" t="s">
        <v>82</v>
      </c>
      <c r="F118" s="14">
        <f>2413.07+107.25</f>
        <v>2520.3200000000002</v>
      </c>
    </row>
    <row r="119" spans="1:6" x14ac:dyDescent="0.2">
      <c r="A119" s="10" t="s">
        <v>142</v>
      </c>
      <c r="B119" s="11" t="s">
        <v>45</v>
      </c>
      <c r="C119" s="11" t="s">
        <v>45</v>
      </c>
      <c r="D119" s="16">
        <v>3237</v>
      </c>
      <c r="E119" s="10" t="s">
        <v>82</v>
      </c>
      <c r="F119" s="14">
        <v>162.9</v>
      </c>
    </row>
    <row r="120" spans="1:6" x14ac:dyDescent="0.2">
      <c r="A120" s="10" t="s">
        <v>81</v>
      </c>
      <c r="B120" s="11" t="s">
        <v>45</v>
      </c>
      <c r="C120" s="12" t="s">
        <v>45</v>
      </c>
      <c r="D120" s="16">
        <v>3237</v>
      </c>
      <c r="E120" s="10" t="s">
        <v>82</v>
      </c>
      <c r="F120" s="14">
        <v>620.49</v>
      </c>
    </row>
    <row r="121" spans="1:6" x14ac:dyDescent="0.2">
      <c r="A121" s="22" t="s">
        <v>4</v>
      </c>
      <c r="B121" s="23"/>
      <c r="C121" s="24"/>
      <c r="D121" s="25"/>
      <c r="E121" s="22"/>
      <c r="F121" s="26">
        <f>SUM(F8:F120)</f>
        <v>173949.46000000002</v>
      </c>
    </row>
  </sheetData>
  <autoFilter ref="A7:F121" xr:uid="{C394873A-1B87-44C4-BEDA-692E7D5C6E91}">
    <sortState xmlns:xlrd2="http://schemas.microsoft.com/office/spreadsheetml/2017/richdata2" ref="A8:F121">
      <sortCondition ref="B7:B121"/>
    </sortState>
  </autoFilter>
  <mergeCells count="1">
    <mergeCell ref="A4:F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OŽUJAK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Elmazovski</dc:creator>
  <cp:lastModifiedBy>Lidija Leko</cp:lastModifiedBy>
  <cp:lastPrinted>2025-02-20T09:12:13Z</cp:lastPrinted>
  <dcterms:created xsi:type="dcterms:W3CDTF">2024-02-19T13:40:27Z</dcterms:created>
  <dcterms:modified xsi:type="dcterms:W3CDTF">2025-04-16T13:13:56Z</dcterms:modified>
</cp:coreProperties>
</file>