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1033B12A-2178-4C99-9831-FB0372992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LJAČA 2026" sheetId="25" r:id="rId1"/>
  </sheets>
  <definedNames>
    <definedName name="_xlnm._FilterDatabase" localSheetId="0" hidden="1">'VELJAČA 2026'!$A$7:$F$116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25" l="1"/>
  <c r="F16" i="25"/>
  <c r="F20" i="25"/>
  <c r="F89" i="25"/>
  <c r="F104" i="25"/>
  <c r="F17" i="25"/>
  <c r="F22" i="25"/>
  <c r="F21" i="25"/>
  <c r="F13" i="25"/>
  <c r="F25" i="25"/>
  <c r="F113" i="25"/>
  <c r="F112" i="25"/>
  <c r="F115" i="25"/>
  <c r="F111" i="25"/>
  <c r="F108" i="25"/>
  <c r="F106" i="25"/>
  <c r="F109" i="25"/>
  <c r="F110" i="25"/>
</calcChain>
</file>

<file path=xl/sharedStrings.xml><?xml version="1.0" encoding="utf-8"?>
<sst xmlns="http://schemas.openxmlformats.org/spreadsheetml/2006/main" count="517" uniqueCount="240">
  <si>
    <t>Naziv primatelja</t>
  </si>
  <si>
    <t>OIB</t>
  </si>
  <si>
    <t>Sjedište primatelja</t>
  </si>
  <si>
    <t>Zbroj</t>
  </si>
  <si>
    <t>OBVEZNIK : GALERIJA KLOVIĆEVI DVORI</t>
  </si>
  <si>
    <t>ADRESA: Jezuitski trg 4, 10000 Zagreb</t>
  </si>
  <si>
    <t>ENVISION D.O.O.</t>
  </si>
  <si>
    <t>ŽIVA VODA</t>
  </si>
  <si>
    <t>HRVATSKO DRUŠTVO SKLADATELJA</t>
  </si>
  <si>
    <t>Naziv konta</t>
  </si>
  <si>
    <t>Vrsta rashoda</t>
  </si>
  <si>
    <t>HRVATSKA RADIO TELEVIZIJA</t>
  </si>
  <si>
    <t>FRAKTURA D.O.O.</t>
  </si>
  <si>
    <t>TEAM PRINT D.O.O.</t>
  </si>
  <si>
    <t>SLUŽBENA PUTOVANJA</t>
  </si>
  <si>
    <t>DESTINO COFFEE J.D.O.O.</t>
  </si>
  <si>
    <t>DIMNJAČARSKA OBRTNIČKA ZADRUGA</t>
  </si>
  <si>
    <t>01254445043</t>
  </si>
  <si>
    <t>MALA ZVONA D.O.O.</t>
  </si>
  <si>
    <t>MUZEJ GRADA ŠIBENIKA</t>
  </si>
  <si>
    <t>BENEFIT SYSTEMS D.O.O.</t>
  </si>
  <si>
    <t>LUMA ELEKTRONIKA D.O.O.</t>
  </si>
  <si>
    <t>RAKIĆ PAŠKO</t>
  </si>
  <si>
    <t>DOPRINOS NA PLAĆU ZDRAVSTVO</t>
  </si>
  <si>
    <t>GRAND HOTEL IMPERIAL DUBROVNIK</t>
  </si>
  <si>
    <t>33981559350</t>
  </si>
  <si>
    <t xml:space="preserve">MERIDIJAN PUTOVANJA </t>
  </si>
  <si>
    <t>92543185524</t>
  </si>
  <si>
    <t>OBZOR PUTOVANJA</t>
  </si>
  <si>
    <t>45547576946</t>
  </si>
  <si>
    <t>INŽENJERSKI BIRO</t>
  </si>
  <si>
    <t>84170114747</t>
  </si>
  <si>
    <t>STRUČNO USAVRŠAVANJE ZAPOSLENIKA</t>
  </si>
  <si>
    <t>AC GROUP</t>
  </si>
  <si>
    <t>02688887270</t>
  </si>
  <si>
    <t>MATERIJAL I OSTALI MAT. RASHODI</t>
  </si>
  <si>
    <t>ACQUISITUM MAGNUM D.O.O. ZAGREB</t>
  </si>
  <si>
    <t>89836623071</t>
  </si>
  <si>
    <t>57845277445</t>
  </si>
  <si>
    <t xml:space="preserve">DO.RE.MI. D.O.O. </t>
  </si>
  <si>
    <t>87957649939</t>
  </si>
  <si>
    <t>DOMINOVIĆ D.O.O.</t>
  </si>
  <si>
    <t>39753545974</t>
  </si>
  <si>
    <t>ENERGO BIRO, ZAGREB</t>
  </si>
  <si>
    <t>64552823591</t>
  </si>
  <si>
    <t>89465265383</t>
  </si>
  <si>
    <t>GAJSKI ART JAKOVLJE</t>
  </si>
  <si>
    <t>65744455793</t>
  </si>
  <si>
    <t>HRVATSKI DRŽAVNI ARHIV</t>
  </si>
  <si>
    <t>46144176176</t>
  </si>
  <si>
    <t>INTEL SISTEM</t>
  </si>
  <si>
    <t>28009658296</t>
  </si>
  <si>
    <t>LANART DOO ZAGREB</t>
  </si>
  <si>
    <t>53207160666</t>
  </si>
  <si>
    <t>43174632631</t>
  </si>
  <si>
    <t>35703758632</t>
  </si>
  <si>
    <t>PRESSCUT</t>
  </si>
  <si>
    <t>34672089688</t>
  </si>
  <si>
    <t>SOHO D.O.O.</t>
  </si>
  <si>
    <t>37083621844</t>
  </si>
  <si>
    <t>SPIRITOSO DOO, ZAGREB</t>
  </si>
  <si>
    <t>77858612573</t>
  </si>
  <si>
    <t xml:space="preserve">STUDIO GILDA </t>
  </si>
  <si>
    <t>65487754899</t>
  </si>
  <si>
    <t>85987073424</t>
  </si>
  <si>
    <t>ZLOPAŠA ZDRAVKO</t>
  </si>
  <si>
    <t>CRESCAT</t>
  </si>
  <si>
    <t>31608194500</t>
  </si>
  <si>
    <t>MATERIJAL I SIROVNE</t>
  </si>
  <si>
    <t>ELTEKOR E.O.O.</t>
  </si>
  <si>
    <t>70536517222</t>
  </si>
  <si>
    <t>STEGA TISAK</t>
  </si>
  <si>
    <t>78043520516</t>
  </si>
  <si>
    <t>HRVATSKA ELEKTROPRIVREDA</t>
  </si>
  <si>
    <t>63073332379</t>
  </si>
  <si>
    <t>ENERGIJA</t>
  </si>
  <si>
    <t>INA</t>
  </si>
  <si>
    <t>27759560625</t>
  </si>
  <si>
    <t>MEĐIMURJE-PLIN D.O.O. ČAKOVEC</t>
  </si>
  <si>
    <t>29035933600</t>
  </si>
  <si>
    <t>MATERIJAL I DIJELOVI ZA TEKUĆE I INV. ODRŽ.</t>
  </si>
  <si>
    <t>DIZALICA</t>
  </si>
  <si>
    <t>72989721952</t>
  </si>
  <si>
    <t>SITNI INVENTAR I AUTOGUME</t>
  </si>
  <si>
    <t>PASTOR</t>
  </si>
  <si>
    <t>17140959007</t>
  </si>
  <si>
    <t>PEČAT</t>
  </si>
  <si>
    <t>30586838651</t>
  </si>
  <si>
    <t>EMPRESA VENTA D.O.O.</t>
  </si>
  <si>
    <t>01875918890</t>
  </si>
  <si>
    <t>SLUŽBENA, RADNA I ZAŠTITNA ODJEĆA</t>
  </si>
  <si>
    <t>A1 HRVATSKA D.O.O.</t>
  </si>
  <si>
    <t>29524210204</t>
  </si>
  <si>
    <t>USLUGE TELEFONA, POŠTE I PRIJEVOZA</t>
  </si>
  <si>
    <t xml:space="preserve">APICE SRL </t>
  </si>
  <si>
    <t>16495421006</t>
  </si>
  <si>
    <t>HRVATSKE POŠTE</t>
  </si>
  <si>
    <t>87311810356</t>
  </si>
  <si>
    <t>HRVATSKE TELEKOMUNIKACIJE</t>
  </si>
  <si>
    <t>81793146560</t>
  </si>
  <si>
    <t>IGS-HS ART SERVICE</t>
  </si>
  <si>
    <t>2020349188</t>
  </si>
  <si>
    <t>ARS KONTROLA</t>
  </si>
  <si>
    <t>2007848847</t>
  </si>
  <si>
    <t>USLUGE TEKUĆEG I INV. ODRŽAVANJA</t>
  </si>
  <si>
    <t>ERG D.O.O.</t>
  </si>
  <si>
    <t>81424995264</t>
  </si>
  <si>
    <t>LINK 2</t>
  </si>
  <si>
    <t>77351182595</t>
  </si>
  <si>
    <t>30072330913</t>
  </si>
  <si>
    <t>OTIS DIZALA</t>
  </si>
  <si>
    <t>76080865307</t>
  </si>
  <si>
    <t>RUDAN D.O,O ŽMINJ</t>
  </si>
  <si>
    <t>84430586938</t>
  </si>
  <si>
    <t>TAHOGRAF D.O.O. SVETA NEDJELJA</t>
  </si>
  <si>
    <t>73777060562</t>
  </si>
  <si>
    <t>68419124305</t>
  </si>
  <si>
    <t>USLUGE PROMIDŽBE I INFORMIRANJA</t>
  </si>
  <si>
    <t>ZAGREB PLAKAT D.O.O</t>
  </si>
  <si>
    <t>32111742300</t>
  </si>
  <si>
    <t>ČISTOĆA</t>
  </si>
  <si>
    <t>85584865987</t>
  </si>
  <si>
    <t>KOMUNALNE USLUGE</t>
  </si>
  <si>
    <t>VODOOPSKRBA I ODVODNJA</t>
  </si>
  <si>
    <t>83416546499</t>
  </si>
  <si>
    <t>86255713939</t>
  </si>
  <si>
    <t>ZAKUPNINE I NAJAMNINE</t>
  </si>
  <si>
    <t xml:space="preserve">LONG LIFE FOR ART </t>
  </si>
  <si>
    <t>142078540</t>
  </si>
  <si>
    <t>INTELEKTUALNE I OSOBNE USLUGE</t>
  </si>
  <si>
    <t>KAJFEŽ ALANA</t>
  </si>
  <si>
    <t>ODVJETNIČKO DRUŠTVO METELKO I KNEŽEVIĆ</t>
  </si>
  <si>
    <t>22822699415</t>
  </si>
  <si>
    <t>SEVOI PROJEKTI  J.D.O.O.</t>
  </si>
  <si>
    <t>88769175719</t>
  </si>
  <si>
    <t>STUDENSKI CENTAR KARLOVAC</t>
  </si>
  <si>
    <t>58335400167</t>
  </si>
  <si>
    <t>STUDENSKI CENTAR ZAGREB</t>
  </si>
  <si>
    <t>22597784145</t>
  </si>
  <si>
    <t>ŠOUREK DANKO</t>
  </si>
  <si>
    <t>B.B.M.</t>
  </si>
  <si>
    <t>50406068557</t>
  </si>
  <si>
    <t>RAČUNALNE USLUGE</t>
  </si>
  <si>
    <t>76909635090</t>
  </si>
  <si>
    <t>FOXX OBRT</t>
  </si>
  <si>
    <t>47304322413</t>
  </si>
  <si>
    <t>BILIĆ - ERIĆ D.O.O.</t>
  </si>
  <si>
    <t>68580128211</t>
  </si>
  <si>
    <t>OSTALE USLUGE</t>
  </si>
  <si>
    <t>TURKOVIĆ-SAMOSTALNA UMJ.DJEL.</t>
  </si>
  <si>
    <t>92585359577</t>
  </si>
  <si>
    <t>ČAKŠIRAN VLATKO</t>
  </si>
  <si>
    <t>NAKNADE ZA RAD UPRAVNIH VIJEĆA</t>
  </si>
  <si>
    <t>KIŠ MARTA</t>
  </si>
  <si>
    <t>MANENICA HRVOJE</t>
  </si>
  <si>
    <t>STANOJEVIĆ DANIJELA</t>
  </si>
  <si>
    <t>SUDEC ANDREIS IVA</t>
  </si>
  <si>
    <t>ALLIANZ HRVATSKA D.D.</t>
  </si>
  <si>
    <t>23759810849</t>
  </si>
  <si>
    <t>PREMIJE OSIGURANJA</t>
  </si>
  <si>
    <t>CROATIA OSIGURANJE</t>
  </si>
  <si>
    <t>26187994862</t>
  </si>
  <si>
    <t>WIENER OSIGURANJE</t>
  </si>
  <si>
    <t>52848403362</t>
  </si>
  <si>
    <t>B100 D.O.O.</t>
  </si>
  <si>
    <t>98327101901</t>
  </si>
  <si>
    <t>REPREZENTACIJA</t>
  </si>
  <si>
    <t>79787182785</t>
  </si>
  <si>
    <t>PRISTOJBE I NAKNADE</t>
  </si>
  <si>
    <t>56668956985</t>
  </si>
  <si>
    <t>FINA FINANCIJSKA AGENCIJA</t>
  </si>
  <si>
    <t>85821130368</t>
  </si>
  <si>
    <t>BANKARSKE USLUGE I USLUGE PLATNOG PROMETA</t>
  </si>
  <si>
    <t>INSTAR CENTAR V.GORICA</t>
  </si>
  <si>
    <t>64308723629</t>
  </si>
  <si>
    <t>UREDSKA OPREMA I NAMJEŠTAJ</t>
  </si>
  <si>
    <t>3211</t>
  </si>
  <si>
    <t>3213</t>
  </si>
  <si>
    <t>3221</t>
  </si>
  <si>
    <t>3222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</si>
  <si>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</si>
  <si>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</si>
  <si>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</si>
  <si>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</si>
  <si>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</si>
  <si>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</si>
  <si>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</si>
  <si>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</si>
  <si>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</si>
  <si>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3237</t>
  </si>
  <si>
    <t>3238</t>
  </si>
  <si>
    <t>3239</t>
  </si>
  <si>
    <t>3291</t>
  </si>
  <si>
    <t>3292</t>
  </si>
  <si>
    <t>3293</t>
  </si>
  <si>
    <t>3295</t>
  </si>
  <si>
    <t>3431</t>
  </si>
  <si>
    <t>4221</t>
  </si>
  <si>
    <t>3111</t>
  </si>
  <si>
    <t>ZAGREB</t>
  </si>
  <si>
    <t>-</t>
  </si>
  <si>
    <t>GDPR</t>
  </si>
  <si>
    <t>Uredski materijal i ostali mat.rashodi</t>
  </si>
  <si>
    <t>DRŽAVNI PRORAČUN RH</t>
  </si>
  <si>
    <t>PROSVJETA D.O.O.</t>
  </si>
  <si>
    <t>ČAKOVEC</t>
  </si>
  <si>
    <t>TISAK PLUS D.O.O.</t>
  </si>
  <si>
    <t>ŠIBENIK</t>
  </si>
  <si>
    <t>MULLER</t>
  </si>
  <si>
    <t>GRAD ZAGREB - NUV</t>
  </si>
  <si>
    <t>NARODNE NOVINE</t>
  </si>
  <si>
    <t xml:space="preserve">BAUHAUS </t>
  </si>
  <si>
    <t>ZAGREBAČKA BANKA</t>
  </si>
  <si>
    <t>NAKNADA ZA PRIJEVOZ</t>
  </si>
  <si>
    <t>PLAĆE ZA PREKOVREMENI RAD</t>
  </si>
  <si>
    <t>PLAĆE U NARAVI</t>
  </si>
  <si>
    <t>PLAĆE ZA REDOVAN RAD</t>
  </si>
  <si>
    <t>SVIJET MEDIJA D.O.O.</t>
  </si>
  <si>
    <t>0641</t>
  </si>
  <si>
    <t>ROBA ZA DALJNJU PRODAJU</t>
  </si>
  <si>
    <t>POTRAŽIVANJE OD ZAPOSLENIH</t>
  </si>
  <si>
    <t>3132</t>
  </si>
  <si>
    <t>BRUTO PLAĆA ZA ZAPOSLENE</t>
  </si>
  <si>
    <t>3112</t>
  </si>
  <si>
    <t>3114</t>
  </si>
  <si>
    <t>OBVEZE ZA POREZ NA DODANU VRIJEDNOST</t>
  </si>
  <si>
    <t>PREKOVREMENI RAD</t>
  </si>
  <si>
    <t>MESTRE</t>
  </si>
  <si>
    <t>BRATISLAVA</t>
  </si>
  <si>
    <t>DAMJANOVIĆ DRAGAN</t>
  </si>
  <si>
    <t>NAMA D.D. U STEČAJU</t>
  </si>
  <si>
    <t>CODE MAGNET</t>
  </si>
  <si>
    <t>KUTINA</t>
  </si>
  <si>
    <t>SILCA</t>
  </si>
  <si>
    <t>VALENTINO MODA D.O.O.</t>
  </si>
  <si>
    <t>NAKNADE TROŠKOVA OSOBAMA IZVAN RADNOG ODNOSA</t>
  </si>
  <si>
    <t>ART MATERIJAL D.O.O.</t>
  </si>
  <si>
    <t>08622180689</t>
  </si>
  <si>
    <t>UKUPNI ZBROJ</t>
  </si>
  <si>
    <t>Izvještaj o utrošku sredstava jedinice lokalne i područne (regionalne) samouprave te proračunskih i izvanproračunskih korisnika državnog proračuna
 i jedinica lokalne i područne (regionalne) samouprave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</si>
</sst>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3" xfId="0" applyNumberFormat="1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topLeftCell="A82" workbookViewId="0">
      <selection activeCell="N93" sqref="N93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29" customWidth="1"/>
    <col min="5" max="5" width="44.7109375" bestFit="1" customWidth="1"/>
    <col min="6" max="6" width="9.85546875" style="7" bestFit="1" customWidth="1"/>
  </cols>
  <sheetData>
    <row r="1" spans="1:6" x14ac:dyDescent="0.2">
      <c r="A1" s="16" t="s">
        <v>4</v>
      </c>
      <c r="B1" s="2"/>
      <c r="C1" s="3"/>
      <c r="D1" s="20"/>
      <c r="E1" s="1"/>
      <c r="F1" s="4"/>
    </row>
    <row r="2" spans="1:6" x14ac:dyDescent="0.2">
      <c r="A2" s="16" t="s">
        <v>5</v>
      </c>
      <c r="B2" s="2"/>
      <c r="C2" s="3"/>
      <c r="D2" s="20"/>
      <c r="E2" s="1"/>
      <c r="F2" s="4"/>
    </row>
    <row r="3" spans="1:6" x14ac:dyDescent="0.2">
      <c r="A3" s="1"/>
      <c r="B3" s="2"/>
      <c r="C3" s="3"/>
      <c r="D3" s="20"/>
      <c r="E3" s="1"/>
      <c r="F3" s="4"/>
    </row>
    <row r="4" spans="1:6" x14ac:dyDescent="0.2">
      <c r="A4" s="32" t="s">
        <v>239</v>
      </c>
      <c r="B4" s="32"/>
      <c r="C4" s="32"/>
      <c r="D4" s="32"/>
      <c r="E4" s="32"/>
      <c r="F4" s="32"/>
    </row>
    <row r="5" spans="1:6" x14ac:dyDescent="0.2">
      <c r="A5" s="32"/>
      <c r="B5" s="32"/>
      <c r="C5" s="32"/>
      <c r="D5" s="32"/>
      <c r="E5" s="32"/>
      <c r="F5" s="32"/>
    </row>
    <row r="6" spans="1:6" ht="6.75" customHeight="1" x14ac:dyDescent="0.2"/>
    <row r="7" spans="1:6" ht="33.75" customHeight="1" x14ac:dyDescent="0.2">
      <c r="A7" s="8" t="s">
        <v>0</v>
      </c>
      <c r="B7" s="9" t="s">
        <v>1</v>
      </c>
      <c r="C7" s="8" t="s">
        <v>2</v>
      </c>
      <c r="D7" s="26" t="s">
        <v>10</v>
      </c>
      <c r="E7" s="8" t="s">
        <v>9</v>
      </c>
      <c r="F7" s="13" t="s">
        <v>3</v>
      </c>
    </row>
    <row r="8" spans="1:6" x14ac:dyDescent="0.2">
      <c r="A8" s="27" t="s">
        <v>203</v>
      </c>
      <c r="B8" s="12">
        <v>18683136487</v>
      </c>
      <c r="C8" s="12" t="s">
        <v>199</v>
      </c>
      <c r="D8" s="27">
        <v>2392</v>
      </c>
      <c r="E8" s="10" t="s">
        <v>225</v>
      </c>
      <c r="F8" s="14">
        <v>2637.3</v>
      </c>
    </row>
    <row r="9" spans="1:6" x14ac:dyDescent="0.2">
      <c r="A9" s="10" t="s">
        <v>204</v>
      </c>
      <c r="B9" s="11">
        <v>23366802564</v>
      </c>
      <c r="C9" s="12" t="s">
        <v>199</v>
      </c>
      <c r="D9" s="28">
        <v>3221</v>
      </c>
      <c r="E9" s="10" t="s">
        <v>35</v>
      </c>
      <c r="F9" s="14">
        <v>73.78</v>
      </c>
    </row>
    <row r="10" spans="1:6" x14ac:dyDescent="0.2">
      <c r="A10" s="10" t="s">
        <v>206</v>
      </c>
      <c r="B10" s="11">
        <v>32497003047</v>
      </c>
      <c r="C10" s="12" t="s">
        <v>199</v>
      </c>
      <c r="D10" s="28">
        <v>3224</v>
      </c>
      <c r="E10" s="10" t="s">
        <v>80</v>
      </c>
      <c r="F10" s="14">
        <v>6.38</v>
      </c>
    </row>
    <row r="11" spans="1:6" x14ac:dyDescent="0.2">
      <c r="A11" s="10" t="s">
        <v>234</v>
      </c>
      <c r="B11" s="11">
        <v>41822085132</v>
      </c>
      <c r="C11" s="12" t="s">
        <v>199</v>
      </c>
      <c r="D11" s="28">
        <v>3293</v>
      </c>
      <c r="E11" s="10" t="s">
        <v>166</v>
      </c>
      <c r="F11" s="14">
        <v>48</v>
      </c>
    </row>
    <row r="12" spans="1:6" x14ac:dyDescent="0.2">
      <c r="A12" s="27" t="s">
        <v>208</v>
      </c>
      <c r="B12" s="12">
        <v>43416900320</v>
      </c>
      <c r="C12" s="12" t="s">
        <v>199</v>
      </c>
      <c r="D12" s="27">
        <v>3221</v>
      </c>
      <c r="E12" s="10" t="s">
        <v>202</v>
      </c>
      <c r="F12" s="14">
        <v>4.74</v>
      </c>
    </row>
    <row r="13" spans="1:6" x14ac:dyDescent="0.2">
      <c r="A13" s="27" t="s">
        <v>209</v>
      </c>
      <c r="B13" s="12">
        <v>61817894937</v>
      </c>
      <c r="C13" s="12" t="s">
        <v>199</v>
      </c>
      <c r="D13" s="27">
        <v>3234</v>
      </c>
      <c r="E13" s="10" t="s">
        <v>122</v>
      </c>
      <c r="F13" s="14">
        <f>10.62+79.37+3.19+82.49</f>
        <v>175.67000000000002</v>
      </c>
    </row>
    <row r="14" spans="1:6" x14ac:dyDescent="0.2">
      <c r="A14" s="20" t="s">
        <v>233</v>
      </c>
      <c r="B14" s="3">
        <v>62583527671</v>
      </c>
      <c r="C14" s="3" t="s">
        <v>199</v>
      </c>
      <c r="D14" s="20">
        <v>3224</v>
      </c>
      <c r="E14" s="1" t="s">
        <v>80</v>
      </c>
      <c r="F14" s="19">
        <v>12</v>
      </c>
    </row>
    <row r="15" spans="1:6" x14ac:dyDescent="0.2">
      <c r="A15" s="1" t="s">
        <v>230</v>
      </c>
      <c r="B15" s="2">
        <v>62768258549</v>
      </c>
      <c r="C15" s="3" t="s">
        <v>199</v>
      </c>
      <c r="D15" s="20">
        <v>3224</v>
      </c>
      <c r="E15" s="1" t="s">
        <v>80</v>
      </c>
      <c r="F15" s="19">
        <v>4.16</v>
      </c>
    </row>
    <row r="16" spans="1:6" x14ac:dyDescent="0.2">
      <c r="A16" s="1" t="s">
        <v>236</v>
      </c>
      <c r="B16" s="2">
        <v>63701153601</v>
      </c>
      <c r="C16" s="3" t="s">
        <v>199</v>
      </c>
      <c r="D16" s="21">
        <v>3221</v>
      </c>
      <c r="E16" s="1" t="s">
        <v>35</v>
      </c>
      <c r="F16" s="19">
        <f>131.45+101.97</f>
        <v>233.42</v>
      </c>
    </row>
    <row r="17" spans="1:6" x14ac:dyDescent="0.2">
      <c r="A17" s="27" t="s">
        <v>210</v>
      </c>
      <c r="B17" s="12">
        <v>64546066176</v>
      </c>
      <c r="C17" s="12" t="s">
        <v>199</v>
      </c>
      <c r="D17" s="27">
        <v>3221</v>
      </c>
      <c r="E17" s="1" t="s">
        <v>35</v>
      </c>
      <c r="F17" s="14">
        <f>16.5+39</f>
        <v>55.5</v>
      </c>
    </row>
    <row r="18" spans="1:6" x14ac:dyDescent="0.2">
      <c r="A18" s="27" t="s">
        <v>211</v>
      </c>
      <c r="B18" s="12">
        <v>71642207963</v>
      </c>
      <c r="C18" s="12" t="s">
        <v>199</v>
      </c>
      <c r="D18" s="27">
        <v>3221</v>
      </c>
      <c r="E18" s="10" t="s">
        <v>35</v>
      </c>
      <c r="F18" s="14">
        <v>86.49</v>
      </c>
    </row>
    <row r="19" spans="1:6" x14ac:dyDescent="0.2">
      <c r="A19" s="20" t="s">
        <v>211</v>
      </c>
      <c r="B19" s="3">
        <v>71642207963</v>
      </c>
      <c r="C19" s="3" t="s">
        <v>199</v>
      </c>
      <c r="D19" s="20">
        <v>3225</v>
      </c>
      <c r="E19" s="10" t="s">
        <v>83</v>
      </c>
      <c r="F19" s="19">
        <v>79.92</v>
      </c>
    </row>
    <row r="20" spans="1:6" x14ac:dyDescent="0.2">
      <c r="A20" s="1" t="s">
        <v>231</v>
      </c>
      <c r="B20" s="2">
        <v>80199669773</v>
      </c>
      <c r="C20" s="3" t="s">
        <v>232</v>
      </c>
      <c r="D20" s="20">
        <v>3221</v>
      </c>
      <c r="E20" s="10" t="s">
        <v>35</v>
      </c>
      <c r="F20" s="19">
        <f>64.7+33</f>
        <v>97.7</v>
      </c>
    </row>
    <row r="21" spans="1:6" x14ac:dyDescent="0.2">
      <c r="A21" s="27" t="s">
        <v>212</v>
      </c>
      <c r="B21" s="12">
        <v>92963223473</v>
      </c>
      <c r="C21" s="12" t="s">
        <v>199</v>
      </c>
      <c r="D21" s="27">
        <v>3431</v>
      </c>
      <c r="E21" s="10" t="s">
        <v>172</v>
      </c>
      <c r="F21" s="14">
        <f>0.45+0.9</f>
        <v>1.35</v>
      </c>
    </row>
    <row r="22" spans="1:6" x14ac:dyDescent="0.2">
      <c r="A22" s="10" t="s">
        <v>216</v>
      </c>
      <c r="B22" s="11" t="s">
        <v>200</v>
      </c>
      <c r="C22" s="12" t="s">
        <v>199</v>
      </c>
      <c r="D22" s="28" t="s">
        <v>198</v>
      </c>
      <c r="E22" s="10" t="s">
        <v>222</v>
      </c>
      <c r="F22" s="14">
        <f>55863.3+9588.43+12054.41+4018.12-5451.34</f>
        <v>76072.92</v>
      </c>
    </row>
    <row r="23" spans="1:6" x14ac:dyDescent="0.2">
      <c r="A23" s="1" t="s">
        <v>214</v>
      </c>
      <c r="B23" s="11" t="s">
        <v>200</v>
      </c>
      <c r="C23" s="3" t="s">
        <v>199</v>
      </c>
      <c r="D23" s="21" t="s">
        <v>223</v>
      </c>
      <c r="E23" s="1" t="s">
        <v>226</v>
      </c>
      <c r="F23" s="19">
        <v>5451.34</v>
      </c>
    </row>
    <row r="24" spans="1:6" x14ac:dyDescent="0.2">
      <c r="A24" s="10" t="s">
        <v>215</v>
      </c>
      <c r="B24" s="11" t="s">
        <v>200</v>
      </c>
      <c r="C24" s="12" t="s">
        <v>199</v>
      </c>
      <c r="D24" s="28" t="s">
        <v>224</v>
      </c>
      <c r="E24" s="10" t="s">
        <v>215</v>
      </c>
      <c r="F24" s="14">
        <v>144.05000000000001</v>
      </c>
    </row>
    <row r="25" spans="1:6" x14ac:dyDescent="0.2">
      <c r="A25" s="10" t="s">
        <v>23</v>
      </c>
      <c r="B25" s="11" t="s">
        <v>200</v>
      </c>
      <c r="C25" s="12" t="s">
        <v>199</v>
      </c>
      <c r="D25" s="21" t="s">
        <v>221</v>
      </c>
      <c r="E25" s="1" t="s">
        <v>23</v>
      </c>
      <c r="F25" s="14">
        <f>12679.35-43.29</f>
        <v>12636.06</v>
      </c>
    </row>
    <row r="26" spans="1:6" x14ac:dyDescent="0.2">
      <c r="A26" s="27" t="s">
        <v>213</v>
      </c>
      <c r="B26" s="11" t="s">
        <v>200</v>
      </c>
      <c r="C26" s="12" t="s">
        <v>199</v>
      </c>
      <c r="D26" s="27">
        <v>3212</v>
      </c>
      <c r="E26" s="10" t="s">
        <v>213</v>
      </c>
      <c r="F26" s="14">
        <v>720.09</v>
      </c>
    </row>
    <row r="27" spans="1:6" x14ac:dyDescent="0.2">
      <c r="A27" s="10" t="s">
        <v>16</v>
      </c>
      <c r="B27" s="11" t="s">
        <v>17</v>
      </c>
      <c r="C27" s="12" t="s">
        <v>199</v>
      </c>
      <c r="D27" s="28" t="s">
        <v>187</v>
      </c>
      <c r="E27" s="10" t="s">
        <v>122</v>
      </c>
      <c r="F27" s="14">
        <v>83.46</v>
      </c>
    </row>
    <row r="28" spans="1:6" x14ac:dyDescent="0.2">
      <c r="A28" s="10" t="s">
        <v>88</v>
      </c>
      <c r="B28" s="11" t="s">
        <v>89</v>
      </c>
      <c r="C28" s="12" t="s">
        <v>199</v>
      </c>
      <c r="D28" s="28" t="s">
        <v>183</v>
      </c>
      <c r="E28" s="10" t="s">
        <v>90</v>
      </c>
      <c r="F28" s="14">
        <v>732.38</v>
      </c>
    </row>
    <row r="29" spans="1:6" x14ac:dyDescent="0.2">
      <c r="A29" s="10" t="s">
        <v>33</v>
      </c>
      <c r="B29" s="11" t="s">
        <v>34</v>
      </c>
      <c r="C29" s="12" t="s">
        <v>199</v>
      </c>
      <c r="D29" s="27" t="s">
        <v>178</v>
      </c>
      <c r="E29" s="10" t="s">
        <v>35</v>
      </c>
      <c r="F29" s="14">
        <v>489.98</v>
      </c>
    </row>
    <row r="30" spans="1:6" x14ac:dyDescent="0.2">
      <c r="A30" s="10" t="s">
        <v>217</v>
      </c>
      <c r="B30" s="15" t="s">
        <v>237</v>
      </c>
      <c r="C30" s="12" t="s">
        <v>199</v>
      </c>
      <c r="D30" s="28">
        <v>3224</v>
      </c>
      <c r="E30" s="10" t="s">
        <v>80</v>
      </c>
      <c r="F30" s="14">
        <v>4.99</v>
      </c>
    </row>
    <row r="31" spans="1:6" x14ac:dyDescent="0.2">
      <c r="A31" s="10" t="s">
        <v>127</v>
      </c>
      <c r="B31" s="11" t="s">
        <v>128</v>
      </c>
      <c r="C31" s="12" t="s">
        <v>199</v>
      </c>
      <c r="D31" s="28" t="s">
        <v>188</v>
      </c>
      <c r="E31" s="10" t="s">
        <v>126</v>
      </c>
      <c r="F31" s="14">
        <v>120</v>
      </c>
    </row>
    <row r="32" spans="1:6" x14ac:dyDescent="0.2">
      <c r="A32" s="10" t="s">
        <v>94</v>
      </c>
      <c r="B32" s="11" t="s">
        <v>95</v>
      </c>
      <c r="C32" s="12" t="s">
        <v>227</v>
      </c>
      <c r="D32" s="27" t="s">
        <v>184</v>
      </c>
      <c r="E32" s="10" t="s">
        <v>93</v>
      </c>
      <c r="F32" s="14">
        <v>5959.04</v>
      </c>
    </row>
    <row r="33" spans="1:6" x14ac:dyDescent="0.2">
      <c r="A33" s="10" t="s">
        <v>84</v>
      </c>
      <c r="B33" s="15" t="s">
        <v>85</v>
      </c>
      <c r="C33" s="12" t="s">
        <v>199</v>
      </c>
      <c r="D33" s="27" t="s">
        <v>182</v>
      </c>
      <c r="E33" s="10" t="s">
        <v>83</v>
      </c>
      <c r="F33" s="14">
        <v>2826.4</v>
      </c>
    </row>
    <row r="34" spans="1:6" x14ac:dyDescent="0.2">
      <c r="A34" s="10" t="s">
        <v>84</v>
      </c>
      <c r="B34" s="11" t="s">
        <v>85</v>
      </c>
      <c r="C34" s="12" t="s">
        <v>199</v>
      </c>
      <c r="D34" s="27" t="s">
        <v>185</v>
      </c>
      <c r="E34" s="10" t="s">
        <v>104</v>
      </c>
      <c r="F34" s="14">
        <v>752.3</v>
      </c>
    </row>
    <row r="35" spans="1:6" x14ac:dyDescent="0.2">
      <c r="A35" s="10" t="s">
        <v>102</v>
      </c>
      <c r="B35" s="11" t="s">
        <v>103</v>
      </c>
      <c r="C35" s="12" t="s">
        <v>199</v>
      </c>
      <c r="D35" s="27" t="s">
        <v>185</v>
      </c>
      <c r="E35" s="10" t="s">
        <v>104</v>
      </c>
      <c r="F35" s="14">
        <v>12417.75</v>
      </c>
    </row>
    <row r="36" spans="1:6" x14ac:dyDescent="0.2">
      <c r="A36" s="10" t="s">
        <v>100</v>
      </c>
      <c r="B36" s="11" t="s">
        <v>101</v>
      </c>
      <c r="C36" s="12" t="s">
        <v>228</v>
      </c>
      <c r="D36" s="27" t="s">
        <v>184</v>
      </c>
      <c r="E36" s="10" t="s">
        <v>93</v>
      </c>
      <c r="F36" s="14">
        <v>2205</v>
      </c>
    </row>
    <row r="37" spans="1:6" x14ac:dyDescent="0.2">
      <c r="A37" s="10" t="s">
        <v>137</v>
      </c>
      <c r="B37" s="11" t="s">
        <v>138</v>
      </c>
      <c r="C37" s="12" t="s">
        <v>199</v>
      </c>
      <c r="D37" s="20" t="s">
        <v>189</v>
      </c>
      <c r="E37" s="1" t="s">
        <v>129</v>
      </c>
      <c r="F37" s="14">
        <v>789.57</v>
      </c>
    </row>
    <row r="38" spans="1:6" x14ac:dyDescent="0.2">
      <c r="A38" s="10" t="s">
        <v>131</v>
      </c>
      <c r="B38" s="11" t="s">
        <v>132</v>
      </c>
      <c r="C38" s="12" t="s">
        <v>199</v>
      </c>
      <c r="D38" s="27" t="s">
        <v>189</v>
      </c>
      <c r="E38" s="10" t="s">
        <v>129</v>
      </c>
      <c r="F38" s="14">
        <v>497.71</v>
      </c>
    </row>
    <row r="39" spans="1:6" x14ac:dyDescent="0.2">
      <c r="A39" s="10" t="s">
        <v>157</v>
      </c>
      <c r="B39" s="11" t="s">
        <v>158</v>
      </c>
      <c r="C39" s="12" t="s">
        <v>199</v>
      </c>
      <c r="D39" s="27" t="s">
        <v>193</v>
      </c>
      <c r="E39" s="10" t="s">
        <v>159</v>
      </c>
      <c r="F39" s="14">
        <v>120</v>
      </c>
    </row>
    <row r="40" spans="1:6" x14ac:dyDescent="0.2">
      <c r="A40" s="10" t="s">
        <v>160</v>
      </c>
      <c r="B40" s="11" t="s">
        <v>161</v>
      </c>
      <c r="C40" s="12" t="s">
        <v>199</v>
      </c>
      <c r="D40" s="27" t="s">
        <v>193</v>
      </c>
      <c r="E40" s="10" t="s">
        <v>159</v>
      </c>
      <c r="F40" s="14">
        <v>3840.08</v>
      </c>
    </row>
    <row r="41" spans="1:6" x14ac:dyDescent="0.2">
      <c r="A41" s="10" t="s">
        <v>76</v>
      </c>
      <c r="B41" s="11" t="s">
        <v>77</v>
      </c>
      <c r="C41" s="12" t="s">
        <v>199</v>
      </c>
      <c r="D41" s="28" t="s">
        <v>180</v>
      </c>
      <c r="E41" s="10" t="s">
        <v>75</v>
      </c>
      <c r="F41" s="14">
        <v>172.19</v>
      </c>
    </row>
    <row r="42" spans="1:6" x14ac:dyDescent="0.2">
      <c r="A42" s="10" t="s">
        <v>50</v>
      </c>
      <c r="B42" s="11" t="s">
        <v>51</v>
      </c>
      <c r="C42" s="12" t="s">
        <v>199</v>
      </c>
      <c r="D42" s="28" t="s">
        <v>218</v>
      </c>
      <c r="E42" s="10" t="s">
        <v>219</v>
      </c>
      <c r="F42" s="14">
        <v>336</v>
      </c>
    </row>
    <row r="43" spans="1:6" x14ac:dyDescent="0.2">
      <c r="A43" s="10" t="s">
        <v>78</v>
      </c>
      <c r="B43" s="11" t="s">
        <v>79</v>
      </c>
      <c r="C43" s="12" t="s">
        <v>205</v>
      </c>
      <c r="D43" s="28" t="s">
        <v>180</v>
      </c>
      <c r="E43" s="10" t="s">
        <v>75</v>
      </c>
      <c r="F43" s="14">
        <v>9407.09</v>
      </c>
    </row>
    <row r="44" spans="1:6" x14ac:dyDescent="0.2">
      <c r="A44" s="10" t="s">
        <v>91</v>
      </c>
      <c r="B44" s="11" t="s">
        <v>92</v>
      </c>
      <c r="C44" s="12" t="s">
        <v>199</v>
      </c>
      <c r="D44" s="27" t="s">
        <v>184</v>
      </c>
      <c r="E44" s="10" t="s">
        <v>93</v>
      </c>
      <c r="F44" s="14">
        <v>326.79000000000002</v>
      </c>
    </row>
    <row r="45" spans="1:6" x14ac:dyDescent="0.2">
      <c r="A45" s="10" t="s">
        <v>91</v>
      </c>
      <c r="B45" s="11" t="s">
        <v>92</v>
      </c>
      <c r="C45" s="12" t="s">
        <v>199</v>
      </c>
      <c r="D45" s="28" t="s">
        <v>195</v>
      </c>
      <c r="E45" s="10" t="s">
        <v>168</v>
      </c>
      <c r="F45" s="14">
        <v>25.74</v>
      </c>
    </row>
    <row r="46" spans="1:6" x14ac:dyDescent="0.2">
      <c r="A46" s="10" t="s">
        <v>21</v>
      </c>
      <c r="B46" s="11" t="s">
        <v>109</v>
      </c>
      <c r="C46" s="12" t="s">
        <v>199</v>
      </c>
      <c r="D46" s="21" t="s">
        <v>185</v>
      </c>
      <c r="E46" s="1" t="s">
        <v>104</v>
      </c>
      <c r="F46" s="14">
        <v>122</v>
      </c>
    </row>
    <row r="47" spans="1:6" x14ac:dyDescent="0.2">
      <c r="A47" s="10" t="s">
        <v>86</v>
      </c>
      <c r="B47" s="11" t="s">
        <v>87</v>
      </c>
      <c r="C47" s="12" t="s">
        <v>199</v>
      </c>
      <c r="D47" s="28" t="s">
        <v>182</v>
      </c>
      <c r="E47" s="10" t="s">
        <v>83</v>
      </c>
      <c r="F47" s="14">
        <v>29.8</v>
      </c>
    </row>
    <row r="48" spans="1:6" x14ac:dyDescent="0.2">
      <c r="A48" s="10" t="s">
        <v>66</v>
      </c>
      <c r="B48" s="11" t="s">
        <v>67</v>
      </c>
      <c r="C48" s="12" t="s">
        <v>199</v>
      </c>
      <c r="D48" s="28" t="s">
        <v>179</v>
      </c>
      <c r="E48" s="10" t="s">
        <v>68</v>
      </c>
      <c r="F48" s="14">
        <v>327.58</v>
      </c>
    </row>
    <row r="49" spans="1:8" x14ac:dyDescent="0.2">
      <c r="A49" s="10" t="s">
        <v>118</v>
      </c>
      <c r="B49" s="11" t="s">
        <v>119</v>
      </c>
      <c r="C49" s="12" t="s">
        <v>199</v>
      </c>
      <c r="D49" s="28" t="s">
        <v>186</v>
      </c>
      <c r="E49" s="10" t="s">
        <v>117</v>
      </c>
      <c r="F49" s="14">
        <v>750</v>
      </c>
      <c r="H49" s="18"/>
    </row>
    <row r="50" spans="1:8" x14ac:dyDescent="0.2">
      <c r="A50" s="10" t="s">
        <v>24</v>
      </c>
      <c r="B50" s="11" t="s">
        <v>25</v>
      </c>
      <c r="C50" s="12" t="s">
        <v>199</v>
      </c>
      <c r="D50" s="28" t="s">
        <v>176</v>
      </c>
      <c r="E50" s="10" t="s">
        <v>14</v>
      </c>
      <c r="F50" s="14">
        <v>1652.95</v>
      </c>
      <c r="H50" s="18"/>
    </row>
    <row r="51" spans="1:8" x14ac:dyDescent="0.2">
      <c r="A51" s="10" t="s">
        <v>56</v>
      </c>
      <c r="B51" s="11" t="s">
        <v>57</v>
      </c>
      <c r="C51" s="12" t="s">
        <v>199</v>
      </c>
      <c r="D51" s="27" t="s">
        <v>178</v>
      </c>
      <c r="E51" s="10" t="s">
        <v>35</v>
      </c>
      <c r="F51" s="14">
        <v>145.5</v>
      </c>
    </row>
    <row r="52" spans="1:8" x14ac:dyDescent="0.2">
      <c r="A52" s="10" t="s">
        <v>19</v>
      </c>
      <c r="B52" s="11" t="s">
        <v>55</v>
      </c>
      <c r="C52" s="12" t="s">
        <v>207</v>
      </c>
      <c r="D52" s="28" t="s">
        <v>218</v>
      </c>
      <c r="E52" s="10" t="s">
        <v>219</v>
      </c>
      <c r="F52" s="14">
        <v>35.200000000000003</v>
      </c>
    </row>
    <row r="53" spans="1:8" x14ac:dyDescent="0.2">
      <c r="A53" s="10" t="s">
        <v>58</v>
      </c>
      <c r="B53" s="11" t="s">
        <v>59</v>
      </c>
      <c r="C53" s="12" t="s">
        <v>199</v>
      </c>
      <c r="D53" s="28" t="s">
        <v>218</v>
      </c>
      <c r="E53" s="10" t="s">
        <v>219</v>
      </c>
      <c r="F53" s="14">
        <v>440.21</v>
      </c>
    </row>
    <row r="54" spans="1:8" x14ac:dyDescent="0.2">
      <c r="A54" s="10" t="s">
        <v>41</v>
      </c>
      <c r="B54" s="11" t="s">
        <v>42</v>
      </c>
      <c r="C54" s="12" t="s">
        <v>199</v>
      </c>
      <c r="D54" s="28" t="s">
        <v>218</v>
      </c>
      <c r="E54" s="10" t="s">
        <v>219</v>
      </c>
      <c r="F54" s="14">
        <v>140.91</v>
      </c>
    </row>
    <row r="55" spans="1:8" x14ac:dyDescent="0.2">
      <c r="A55" s="10" t="s">
        <v>18</v>
      </c>
      <c r="B55" s="11" t="s">
        <v>54</v>
      </c>
      <c r="C55" s="12" t="s">
        <v>199</v>
      </c>
      <c r="D55" s="28" t="s">
        <v>218</v>
      </c>
      <c r="E55" s="10" t="s">
        <v>219</v>
      </c>
      <c r="F55" s="14">
        <v>22.41</v>
      </c>
    </row>
    <row r="56" spans="1:8" x14ac:dyDescent="0.2">
      <c r="A56" s="10" t="s">
        <v>28</v>
      </c>
      <c r="B56" s="11" t="s">
        <v>29</v>
      </c>
      <c r="C56" s="12" t="s">
        <v>199</v>
      </c>
      <c r="D56" s="20" t="s">
        <v>176</v>
      </c>
      <c r="E56" s="1" t="s">
        <v>14</v>
      </c>
      <c r="F56" s="14">
        <v>148.09</v>
      </c>
    </row>
    <row r="57" spans="1:8" x14ac:dyDescent="0.2">
      <c r="A57" s="10" t="s">
        <v>48</v>
      </c>
      <c r="B57" s="11" t="s">
        <v>49</v>
      </c>
      <c r="C57" s="12" t="s">
        <v>199</v>
      </c>
      <c r="D57" s="28" t="s">
        <v>218</v>
      </c>
      <c r="E57" s="10" t="s">
        <v>219</v>
      </c>
      <c r="F57" s="14">
        <v>87.45</v>
      </c>
    </row>
    <row r="58" spans="1:8" x14ac:dyDescent="0.2">
      <c r="A58" s="10" t="s">
        <v>144</v>
      </c>
      <c r="B58" s="11" t="s">
        <v>145</v>
      </c>
      <c r="C58" s="12" t="s">
        <v>199</v>
      </c>
      <c r="D58" s="28" t="s">
        <v>190</v>
      </c>
      <c r="E58" s="10" t="s">
        <v>142</v>
      </c>
      <c r="F58" s="14">
        <v>654</v>
      </c>
    </row>
    <row r="59" spans="1:8" x14ac:dyDescent="0.2">
      <c r="A59" s="10" t="s">
        <v>140</v>
      </c>
      <c r="B59" s="11" t="s">
        <v>141</v>
      </c>
      <c r="C59" s="12" t="s">
        <v>199</v>
      </c>
      <c r="D59" s="27" t="s">
        <v>190</v>
      </c>
      <c r="E59" s="10" t="s">
        <v>142</v>
      </c>
      <c r="F59" s="14">
        <v>37.5</v>
      </c>
    </row>
    <row r="60" spans="1:8" x14ac:dyDescent="0.2">
      <c r="A60" s="10" t="s">
        <v>162</v>
      </c>
      <c r="B60" s="11" t="s">
        <v>163</v>
      </c>
      <c r="C60" s="12" t="s">
        <v>199</v>
      </c>
      <c r="D60" s="27" t="s">
        <v>193</v>
      </c>
      <c r="E60" s="10" t="s">
        <v>159</v>
      </c>
      <c r="F60" s="14">
        <v>5874</v>
      </c>
    </row>
    <row r="61" spans="1:8" x14ac:dyDescent="0.2">
      <c r="A61" s="10" t="s">
        <v>52</v>
      </c>
      <c r="B61" s="11" t="s">
        <v>53</v>
      </c>
      <c r="C61" s="12" t="s">
        <v>199</v>
      </c>
      <c r="D61" s="21" t="s">
        <v>218</v>
      </c>
      <c r="E61" s="1" t="s">
        <v>219</v>
      </c>
      <c r="F61" s="14">
        <v>2235</v>
      </c>
    </row>
    <row r="62" spans="1:8" x14ac:dyDescent="0.2">
      <c r="A62" s="10" t="s">
        <v>8</v>
      </c>
      <c r="B62" s="11" t="s">
        <v>169</v>
      </c>
      <c r="C62" s="12" t="s">
        <v>199</v>
      </c>
      <c r="D62" s="27" t="s">
        <v>195</v>
      </c>
      <c r="E62" s="10" t="s">
        <v>168</v>
      </c>
      <c r="F62" s="14">
        <v>7.19</v>
      </c>
    </row>
    <row r="63" spans="1:8" x14ac:dyDescent="0.2">
      <c r="A63" s="10" t="s">
        <v>20</v>
      </c>
      <c r="B63" s="11" t="s">
        <v>38</v>
      </c>
      <c r="C63" s="12" t="s">
        <v>199</v>
      </c>
      <c r="D63" s="20">
        <v>1231</v>
      </c>
      <c r="E63" s="1" t="s">
        <v>220</v>
      </c>
      <c r="F63" s="14">
        <v>445.75</v>
      </c>
    </row>
    <row r="64" spans="1:8" x14ac:dyDescent="0.2">
      <c r="A64" s="10" t="s">
        <v>135</v>
      </c>
      <c r="B64" s="11" t="s">
        <v>136</v>
      </c>
      <c r="C64" s="12" t="s">
        <v>199</v>
      </c>
      <c r="D64" s="28" t="s">
        <v>189</v>
      </c>
      <c r="E64" s="10" t="s">
        <v>129</v>
      </c>
      <c r="F64" s="14">
        <v>14355.04</v>
      </c>
    </row>
    <row r="65" spans="1:6" x14ac:dyDescent="0.2">
      <c r="A65" s="10" t="s">
        <v>73</v>
      </c>
      <c r="B65" s="11" t="s">
        <v>74</v>
      </c>
      <c r="C65" s="12" t="s">
        <v>199</v>
      </c>
      <c r="D65" s="28" t="s">
        <v>180</v>
      </c>
      <c r="E65" s="10" t="s">
        <v>75</v>
      </c>
      <c r="F65" s="14">
        <v>4614.99</v>
      </c>
    </row>
    <row r="66" spans="1:6" x14ac:dyDescent="0.2">
      <c r="A66" s="10" t="s">
        <v>173</v>
      </c>
      <c r="B66" s="11" t="s">
        <v>174</v>
      </c>
      <c r="C66" s="12" t="s">
        <v>199</v>
      </c>
      <c r="D66" s="27" t="s">
        <v>197</v>
      </c>
      <c r="E66" s="10" t="s">
        <v>175</v>
      </c>
      <c r="F66" s="14">
        <v>2215</v>
      </c>
    </row>
    <row r="67" spans="1:6" x14ac:dyDescent="0.2">
      <c r="A67" s="10" t="s">
        <v>43</v>
      </c>
      <c r="B67" s="11" t="s">
        <v>44</v>
      </c>
      <c r="C67" s="12" t="s">
        <v>199</v>
      </c>
      <c r="D67" s="27" t="s">
        <v>178</v>
      </c>
      <c r="E67" s="10" t="s">
        <v>35</v>
      </c>
      <c r="F67" s="14">
        <v>1660</v>
      </c>
    </row>
    <row r="68" spans="1:6" x14ac:dyDescent="0.2">
      <c r="A68" s="10" t="s">
        <v>62</v>
      </c>
      <c r="B68" s="11" t="s">
        <v>63</v>
      </c>
      <c r="C68" s="12" t="s">
        <v>199</v>
      </c>
      <c r="D68" s="28" t="s">
        <v>218</v>
      </c>
      <c r="E68" s="10" t="s">
        <v>219</v>
      </c>
      <c r="F68" s="14">
        <v>58</v>
      </c>
    </row>
    <row r="69" spans="1:6" x14ac:dyDescent="0.2">
      <c r="A69" s="1" t="s">
        <v>46</v>
      </c>
      <c r="B69" s="31" t="s">
        <v>47</v>
      </c>
      <c r="C69" s="3" t="s">
        <v>199</v>
      </c>
      <c r="D69" s="21" t="s">
        <v>178</v>
      </c>
      <c r="E69" s="1" t="s">
        <v>35</v>
      </c>
      <c r="F69" s="14">
        <v>250</v>
      </c>
    </row>
    <row r="70" spans="1:6" x14ac:dyDescent="0.2">
      <c r="A70" s="10" t="s">
        <v>11</v>
      </c>
      <c r="B70" s="15" t="s">
        <v>116</v>
      </c>
      <c r="C70" s="12" t="s">
        <v>199</v>
      </c>
      <c r="D70" s="20" t="s">
        <v>186</v>
      </c>
      <c r="E70" s="1" t="s">
        <v>117</v>
      </c>
      <c r="F70" s="14">
        <v>709.23</v>
      </c>
    </row>
    <row r="71" spans="1:6" x14ac:dyDescent="0.2">
      <c r="A71" s="10" t="s">
        <v>11</v>
      </c>
      <c r="B71" s="11" t="s">
        <v>116</v>
      </c>
      <c r="C71" s="12" t="s">
        <v>199</v>
      </c>
      <c r="D71" s="28" t="s">
        <v>195</v>
      </c>
      <c r="E71" s="10" t="s">
        <v>168</v>
      </c>
      <c r="F71" s="14">
        <v>74.34</v>
      </c>
    </row>
    <row r="72" spans="1:6" x14ac:dyDescent="0.2">
      <c r="A72" s="10" t="s">
        <v>146</v>
      </c>
      <c r="B72" s="11" t="s">
        <v>147</v>
      </c>
      <c r="C72" s="12" t="s">
        <v>199</v>
      </c>
      <c r="D72" s="20" t="s">
        <v>191</v>
      </c>
      <c r="E72" s="1" t="s">
        <v>148</v>
      </c>
      <c r="F72" s="14">
        <v>7154.46</v>
      </c>
    </row>
    <row r="73" spans="1:6" x14ac:dyDescent="0.2">
      <c r="A73" s="10" t="s">
        <v>69</v>
      </c>
      <c r="B73" s="11" t="s">
        <v>70</v>
      </c>
      <c r="C73" s="12" t="s">
        <v>199</v>
      </c>
      <c r="D73" s="20" t="s">
        <v>179</v>
      </c>
      <c r="E73" s="1" t="s">
        <v>68</v>
      </c>
      <c r="F73" s="14">
        <v>503.48</v>
      </c>
    </row>
    <row r="74" spans="1:6" x14ac:dyDescent="0.2">
      <c r="A74" s="10" t="s">
        <v>81</v>
      </c>
      <c r="B74" s="11" t="s">
        <v>82</v>
      </c>
      <c r="C74" s="12" t="s">
        <v>199</v>
      </c>
      <c r="D74" s="21" t="s">
        <v>182</v>
      </c>
      <c r="E74" s="1" t="s">
        <v>83</v>
      </c>
      <c r="F74" s="14">
        <v>668.38</v>
      </c>
    </row>
    <row r="75" spans="1:6" x14ac:dyDescent="0.2">
      <c r="A75" s="10" t="s">
        <v>114</v>
      </c>
      <c r="B75" s="11" t="s">
        <v>115</v>
      </c>
      <c r="C75" s="12" t="s">
        <v>199</v>
      </c>
      <c r="D75" s="27" t="s">
        <v>185</v>
      </c>
      <c r="E75" s="10" t="s">
        <v>104</v>
      </c>
      <c r="F75" s="14">
        <v>18.75</v>
      </c>
    </row>
    <row r="76" spans="1:6" x14ac:dyDescent="0.2">
      <c r="A76" s="1" t="s">
        <v>110</v>
      </c>
      <c r="B76" s="2" t="s">
        <v>111</v>
      </c>
      <c r="C76" s="3" t="s">
        <v>199</v>
      </c>
      <c r="D76" s="21" t="s">
        <v>185</v>
      </c>
      <c r="E76" s="1" t="s">
        <v>104</v>
      </c>
      <c r="F76" s="14">
        <v>187.55</v>
      </c>
    </row>
    <row r="77" spans="1:6" x14ac:dyDescent="0.2">
      <c r="A77" s="10" t="s">
        <v>6</v>
      </c>
      <c r="B77" s="11" t="s">
        <v>143</v>
      </c>
      <c r="C77" s="12" t="s">
        <v>199</v>
      </c>
      <c r="D77" s="27" t="s">
        <v>190</v>
      </c>
      <c r="E77" s="10" t="s">
        <v>142</v>
      </c>
      <c r="F77" s="14">
        <v>687.5</v>
      </c>
    </row>
    <row r="78" spans="1:6" x14ac:dyDescent="0.2">
      <c r="A78" s="1" t="s">
        <v>107</v>
      </c>
      <c r="B78" s="2" t="s">
        <v>108</v>
      </c>
      <c r="C78" s="3" t="s">
        <v>199</v>
      </c>
      <c r="D78" s="20" t="s">
        <v>185</v>
      </c>
      <c r="E78" s="10" t="s">
        <v>104</v>
      </c>
      <c r="F78" s="14">
        <v>124.43</v>
      </c>
    </row>
    <row r="79" spans="1:6" x14ac:dyDescent="0.2">
      <c r="A79" s="10" t="s">
        <v>60</v>
      </c>
      <c r="B79" s="11" t="s">
        <v>61</v>
      </c>
      <c r="C79" s="12" t="s">
        <v>199</v>
      </c>
      <c r="D79" s="28" t="s">
        <v>218</v>
      </c>
      <c r="E79" s="10" t="s">
        <v>219</v>
      </c>
      <c r="F79" s="14">
        <v>68.55</v>
      </c>
    </row>
    <row r="80" spans="1:6" x14ac:dyDescent="0.2">
      <c r="A80" s="10" t="s">
        <v>71</v>
      </c>
      <c r="B80" s="11" t="s">
        <v>72</v>
      </c>
      <c r="C80" s="12" t="s">
        <v>199</v>
      </c>
      <c r="D80" s="28" t="s">
        <v>179</v>
      </c>
      <c r="E80" s="10" t="s">
        <v>68</v>
      </c>
      <c r="F80" s="14">
        <v>2009.1</v>
      </c>
    </row>
    <row r="81" spans="1:6" x14ac:dyDescent="0.2">
      <c r="A81" s="10" t="s">
        <v>71</v>
      </c>
      <c r="B81" s="11" t="s">
        <v>72</v>
      </c>
      <c r="C81" s="12" t="s">
        <v>199</v>
      </c>
      <c r="D81" s="28" t="s">
        <v>186</v>
      </c>
      <c r="E81" s="10" t="s">
        <v>117</v>
      </c>
      <c r="F81" s="14">
        <v>139.66</v>
      </c>
    </row>
    <row r="82" spans="1:6" x14ac:dyDescent="0.2">
      <c r="A82" s="10" t="s">
        <v>15</v>
      </c>
      <c r="B82" s="11" t="s">
        <v>167</v>
      </c>
      <c r="C82" s="12" t="s">
        <v>199</v>
      </c>
      <c r="D82" s="28" t="s">
        <v>194</v>
      </c>
      <c r="E82" s="10" t="s">
        <v>166</v>
      </c>
      <c r="F82" s="14">
        <v>635.4</v>
      </c>
    </row>
    <row r="83" spans="1:6" x14ac:dyDescent="0.2">
      <c r="A83" s="10" t="s">
        <v>105</v>
      </c>
      <c r="B83" s="11" t="s">
        <v>106</v>
      </c>
      <c r="C83" s="12" t="s">
        <v>199</v>
      </c>
      <c r="D83" s="27" t="s">
        <v>185</v>
      </c>
      <c r="E83" s="10" t="s">
        <v>104</v>
      </c>
      <c r="F83" s="14">
        <v>493.75</v>
      </c>
    </row>
    <row r="84" spans="1:6" x14ac:dyDescent="0.2">
      <c r="A84" s="10" t="s">
        <v>98</v>
      </c>
      <c r="B84" s="11" t="s">
        <v>99</v>
      </c>
      <c r="C84" s="12" t="s">
        <v>199</v>
      </c>
      <c r="D84" s="27" t="s">
        <v>184</v>
      </c>
      <c r="E84" s="10" t="s">
        <v>93</v>
      </c>
      <c r="F84" s="14">
        <v>753.8</v>
      </c>
    </row>
    <row r="85" spans="1:6" x14ac:dyDescent="0.2">
      <c r="A85" s="10" t="s">
        <v>123</v>
      </c>
      <c r="B85" s="11" t="s">
        <v>124</v>
      </c>
      <c r="C85" s="12" t="s">
        <v>199</v>
      </c>
      <c r="D85" s="28" t="s">
        <v>187</v>
      </c>
      <c r="E85" s="10" t="s">
        <v>122</v>
      </c>
      <c r="F85" s="14">
        <v>66.430000000000007</v>
      </c>
    </row>
    <row r="86" spans="1:6" x14ac:dyDescent="0.2">
      <c r="A86" s="10" t="s">
        <v>30</v>
      </c>
      <c r="B86" s="11" t="s">
        <v>31</v>
      </c>
      <c r="C86" s="12" t="s">
        <v>199</v>
      </c>
      <c r="D86" s="27" t="s">
        <v>177</v>
      </c>
      <c r="E86" s="10" t="s">
        <v>32</v>
      </c>
      <c r="F86" s="14">
        <v>180</v>
      </c>
    </row>
    <row r="87" spans="1:6" x14ac:dyDescent="0.2">
      <c r="A87" s="10" t="s">
        <v>112</v>
      </c>
      <c r="B87" s="11" t="s">
        <v>113</v>
      </c>
      <c r="C87" s="12" t="s">
        <v>199</v>
      </c>
      <c r="D87" s="28" t="s">
        <v>185</v>
      </c>
      <c r="E87" s="10" t="s">
        <v>104</v>
      </c>
      <c r="F87" s="14">
        <v>97.54</v>
      </c>
    </row>
    <row r="88" spans="1:6" x14ac:dyDescent="0.2">
      <c r="A88" s="10" t="s">
        <v>120</v>
      </c>
      <c r="B88" s="11" t="s">
        <v>121</v>
      </c>
      <c r="C88" s="12" t="s">
        <v>199</v>
      </c>
      <c r="D88" s="27" t="s">
        <v>187</v>
      </c>
      <c r="E88" s="10" t="s">
        <v>122</v>
      </c>
      <c r="F88" s="14">
        <v>223.24</v>
      </c>
    </row>
    <row r="89" spans="1:6" x14ac:dyDescent="0.2">
      <c r="A89" s="10" t="s">
        <v>170</v>
      </c>
      <c r="B89" s="11" t="s">
        <v>171</v>
      </c>
      <c r="C89" s="12" t="s">
        <v>199</v>
      </c>
      <c r="D89" s="28" t="s">
        <v>196</v>
      </c>
      <c r="E89" s="10" t="s">
        <v>172</v>
      </c>
      <c r="F89" s="14">
        <f>7.33+10.8</f>
        <v>18.130000000000003</v>
      </c>
    </row>
    <row r="90" spans="1:6" x14ac:dyDescent="0.2">
      <c r="A90" s="10" t="s">
        <v>13</v>
      </c>
      <c r="B90" s="11" t="s">
        <v>64</v>
      </c>
      <c r="C90" s="12" t="s">
        <v>199</v>
      </c>
      <c r="D90" s="28" t="s">
        <v>218</v>
      </c>
      <c r="E90" s="10" t="s">
        <v>219</v>
      </c>
      <c r="F90" s="14">
        <v>1705.45</v>
      </c>
    </row>
    <row r="91" spans="1:6" x14ac:dyDescent="0.2">
      <c r="A91" s="10" t="s">
        <v>13</v>
      </c>
      <c r="B91" s="11" t="s">
        <v>64</v>
      </c>
      <c r="C91" s="12" t="s">
        <v>199</v>
      </c>
      <c r="D91" s="21" t="s">
        <v>179</v>
      </c>
      <c r="E91" s="1" t="s">
        <v>68</v>
      </c>
      <c r="F91" s="14">
        <v>657.06</v>
      </c>
    </row>
    <row r="92" spans="1:6" x14ac:dyDescent="0.2">
      <c r="A92" s="10" t="s">
        <v>7</v>
      </c>
      <c r="B92" s="11" t="s">
        <v>125</v>
      </c>
      <c r="C92" s="12" t="s">
        <v>199</v>
      </c>
      <c r="D92" s="20" t="s">
        <v>187</v>
      </c>
      <c r="E92" s="1" t="s">
        <v>122</v>
      </c>
      <c r="F92" s="14">
        <v>359.81</v>
      </c>
    </row>
    <row r="93" spans="1:6" x14ac:dyDescent="0.2">
      <c r="A93" s="10" t="s">
        <v>7</v>
      </c>
      <c r="B93" s="11" t="s">
        <v>125</v>
      </c>
      <c r="C93" s="12" t="s">
        <v>199</v>
      </c>
      <c r="D93" s="21" t="s">
        <v>188</v>
      </c>
      <c r="E93" s="1" t="s">
        <v>126</v>
      </c>
      <c r="F93" s="14">
        <v>32.85</v>
      </c>
    </row>
    <row r="94" spans="1:6" x14ac:dyDescent="0.2">
      <c r="A94" s="10" t="s">
        <v>96</v>
      </c>
      <c r="B94" s="11" t="s">
        <v>97</v>
      </c>
      <c r="C94" s="12" t="s">
        <v>199</v>
      </c>
      <c r="D94" s="28" t="s">
        <v>184</v>
      </c>
      <c r="E94" s="10" t="s">
        <v>93</v>
      </c>
      <c r="F94" s="14">
        <v>41.06</v>
      </c>
    </row>
    <row r="95" spans="1:6" x14ac:dyDescent="0.2">
      <c r="A95" s="10" t="s">
        <v>39</v>
      </c>
      <c r="B95" s="11" t="s">
        <v>40</v>
      </c>
      <c r="C95" s="12" t="s">
        <v>199</v>
      </c>
      <c r="D95" s="28" t="s">
        <v>178</v>
      </c>
      <c r="E95" s="10" t="s">
        <v>35</v>
      </c>
      <c r="F95" s="14">
        <v>182.98</v>
      </c>
    </row>
    <row r="96" spans="1:6" x14ac:dyDescent="0.2">
      <c r="A96" s="10" t="s">
        <v>39</v>
      </c>
      <c r="B96" s="11" t="s">
        <v>40</v>
      </c>
      <c r="C96" s="12" t="s">
        <v>199</v>
      </c>
      <c r="D96" s="28" t="s">
        <v>188</v>
      </c>
      <c r="E96" s="10" t="s">
        <v>126</v>
      </c>
      <c r="F96" s="14">
        <v>230.58</v>
      </c>
    </row>
    <row r="97" spans="1:6" x14ac:dyDescent="0.2">
      <c r="A97" s="10" t="s">
        <v>133</v>
      </c>
      <c r="B97" s="11" t="s">
        <v>134</v>
      </c>
      <c r="C97" s="12" t="s">
        <v>199</v>
      </c>
      <c r="D97" s="28" t="s">
        <v>189</v>
      </c>
      <c r="E97" s="10" t="s">
        <v>129</v>
      </c>
      <c r="F97" s="14">
        <v>199</v>
      </c>
    </row>
    <row r="98" spans="1:6" x14ac:dyDescent="0.2">
      <c r="A98" s="10" t="s">
        <v>12</v>
      </c>
      <c r="B98" s="11" t="s">
        <v>45</v>
      </c>
      <c r="C98" s="12" t="s">
        <v>199</v>
      </c>
      <c r="D98" s="28" t="s">
        <v>218</v>
      </c>
      <c r="E98" s="10" t="s">
        <v>219</v>
      </c>
      <c r="F98" s="14">
        <v>115.46</v>
      </c>
    </row>
    <row r="99" spans="1:6" x14ac:dyDescent="0.2">
      <c r="A99" s="10" t="s">
        <v>36</v>
      </c>
      <c r="B99" s="11" t="s">
        <v>37</v>
      </c>
      <c r="C99" s="12" t="s">
        <v>199</v>
      </c>
      <c r="D99" s="21" t="s">
        <v>178</v>
      </c>
      <c r="E99" s="1" t="s">
        <v>35</v>
      </c>
      <c r="F99" s="14">
        <v>302.10000000000002</v>
      </c>
    </row>
    <row r="100" spans="1:6" x14ac:dyDescent="0.2">
      <c r="A100" s="10" t="s">
        <v>36</v>
      </c>
      <c r="B100" s="11" t="s">
        <v>37</v>
      </c>
      <c r="C100" s="12" t="s">
        <v>199</v>
      </c>
      <c r="D100" s="28" t="s">
        <v>181</v>
      </c>
      <c r="E100" s="10" t="s">
        <v>80</v>
      </c>
      <c r="F100" s="14">
        <v>342.67</v>
      </c>
    </row>
    <row r="101" spans="1:6" x14ac:dyDescent="0.2">
      <c r="A101" s="10" t="s">
        <v>26</v>
      </c>
      <c r="B101" s="11" t="s">
        <v>27</v>
      </c>
      <c r="C101" s="12" t="s">
        <v>199</v>
      </c>
      <c r="D101" s="27" t="s">
        <v>176</v>
      </c>
      <c r="E101" s="10" t="s">
        <v>14</v>
      </c>
      <c r="F101" s="14">
        <v>11265</v>
      </c>
    </row>
    <row r="102" spans="1:6" x14ac:dyDescent="0.2">
      <c r="A102" s="10" t="s">
        <v>149</v>
      </c>
      <c r="B102" s="17" t="s">
        <v>150</v>
      </c>
      <c r="C102" s="12" t="s">
        <v>199</v>
      </c>
      <c r="D102" s="27" t="s">
        <v>191</v>
      </c>
      <c r="E102" s="10" t="s">
        <v>148</v>
      </c>
      <c r="F102" s="14">
        <v>15000</v>
      </c>
    </row>
    <row r="103" spans="1:6" x14ac:dyDescent="0.2">
      <c r="A103" s="10" t="s">
        <v>164</v>
      </c>
      <c r="B103" s="11" t="s">
        <v>165</v>
      </c>
      <c r="C103" s="12" t="s">
        <v>199</v>
      </c>
      <c r="D103" s="27" t="s">
        <v>194</v>
      </c>
      <c r="E103" s="10" t="s">
        <v>166</v>
      </c>
      <c r="F103" s="14">
        <v>51.6</v>
      </c>
    </row>
    <row r="104" spans="1:6" x14ac:dyDescent="0.2">
      <c r="A104" s="27" t="s">
        <v>14</v>
      </c>
      <c r="B104" s="12" t="s">
        <v>201</v>
      </c>
      <c r="C104" s="12" t="s">
        <v>201</v>
      </c>
      <c r="D104" s="27">
        <v>3211</v>
      </c>
      <c r="E104" s="10" t="s">
        <v>14</v>
      </c>
      <c r="F104" s="14">
        <f>320.4+102+30</f>
        <v>452.4</v>
      </c>
    </row>
    <row r="105" spans="1:6" x14ac:dyDescent="0.2">
      <c r="A105" s="27" t="s">
        <v>14</v>
      </c>
      <c r="B105" s="12" t="s">
        <v>201</v>
      </c>
      <c r="C105" s="12" t="s">
        <v>201</v>
      </c>
      <c r="D105" s="20">
        <v>3241</v>
      </c>
      <c r="E105" s="1" t="s">
        <v>235</v>
      </c>
      <c r="F105" s="14">
        <v>450</v>
      </c>
    </row>
    <row r="106" spans="1:6" x14ac:dyDescent="0.2">
      <c r="A106" s="10" t="s">
        <v>229</v>
      </c>
      <c r="B106" s="11" t="s">
        <v>201</v>
      </c>
      <c r="C106" s="12" t="s">
        <v>201</v>
      </c>
      <c r="D106" s="27" t="s">
        <v>189</v>
      </c>
      <c r="E106" s="10" t="s">
        <v>129</v>
      </c>
      <c r="F106" s="14">
        <f>270+53.84</f>
        <v>323.84000000000003</v>
      </c>
    </row>
    <row r="107" spans="1:6" x14ac:dyDescent="0.2">
      <c r="A107" s="10" t="s">
        <v>130</v>
      </c>
      <c r="B107" s="11" t="s">
        <v>201</v>
      </c>
      <c r="C107" s="12" t="s">
        <v>201</v>
      </c>
      <c r="D107" s="27" t="s">
        <v>189</v>
      </c>
      <c r="E107" s="10" t="s">
        <v>129</v>
      </c>
      <c r="F107" s="14">
        <v>779.64</v>
      </c>
    </row>
    <row r="108" spans="1:6" x14ac:dyDescent="0.2">
      <c r="A108" s="10" t="s">
        <v>22</v>
      </c>
      <c r="B108" s="11" t="s">
        <v>201</v>
      </c>
      <c r="C108" s="12" t="s">
        <v>201</v>
      </c>
      <c r="D108" s="27" t="s">
        <v>189</v>
      </c>
      <c r="E108" s="10" t="s">
        <v>129</v>
      </c>
      <c r="F108" s="14">
        <f>690+380.35</f>
        <v>1070.3499999999999</v>
      </c>
    </row>
    <row r="109" spans="1:6" x14ac:dyDescent="0.2">
      <c r="A109" s="10" t="s">
        <v>139</v>
      </c>
      <c r="B109" s="11" t="s">
        <v>201</v>
      </c>
      <c r="C109" s="12" t="s">
        <v>201</v>
      </c>
      <c r="D109" s="27" t="s">
        <v>189</v>
      </c>
      <c r="E109" s="10" t="s">
        <v>129</v>
      </c>
      <c r="F109" s="14">
        <f>600+93.61+110.74</f>
        <v>804.35</v>
      </c>
    </row>
    <row r="110" spans="1:6" x14ac:dyDescent="0.2">
      <c r="A110" s="1" t="s">
        <v>65</v>
      </c>
      <c r="B110" s="11" t="s">
        <v>201</v>
      </c>
      <c r="C110" s="12" t="s">
        <v>201</v>
      </c>
      <c r="D110" s="27" t="s">
        <v>189</v>
      </c>
      <c r="E110" s="10" t="s">
        <v>129</v>
      </c>
      <c r="F110" s="19">
        <f>400+220.49</f>
        <v>620.49</v>
      </c>
    </row>
    <row r="111" spans="1:6" x14ac:dyDescent="0.2">
      <c r="A111" s="10" t="s">
        <v>151</v>
      </c>
      <c r="B111" s="11" t="s">
        <v>201</v>
      </c>
      <c r="C111" s="12" t="s">
        <v>201</v>
      </c>
      <c r="D111" s="28" t="s">
        <v>192</v>
      </c>
      <c r="E111" s="10" t="s">
        <v>152</v>
      </c>
      <c r="F111" s="14">
        <f>86.57+51.47</f>
        <v>138.04</v>
      </c>
    </row>
    <row r="112" spans="1:6" x14ac:dyDescent="0.2">
      <c r="A112" s="10" t="s">
        <v>153</v>
      </c>
      <c r="B112" s="11" t="s">
        <v>201</v>
      </c>
      <c r="C112" s="12" t="s">
        <v>201</v>
      </c>
      <c r="D112" s="28" t="s">
        <v>192</v>
      </c>
      <c r="E112" s="10" t="s">
        <v>152</v>
      </c>
      <c r="F112" s="14">
        <f>88.14+51.47</f>
        <v>139.61000000000001</v>
      </c>
    </row>
    <row r="113" spans="1:6" x14ac:dyDescent="0.2">
      <c r="A113" s="1" t="s">
        <v>154</v>
      </c>
      <c r="B113" s="11" t="s">
        <v>201</v>
      </c>
      <c r="C113" s="12" t="s">
        <v>201</v>
      </c>
      <c r="D113" s="28" t="s">
        <v>192</v>
      </c>
      <c r="E113" s="10" t="s">
        <v>152</v>
      </c>
      <c r="F113" s="19">
        <f>84.84+49.54</f>
        <v>134.38</v>
      </c>
    </row>
    <row r="114" spans="1:6" x14ac:dyDescent="0.2">
      <c r="A114" s="10" t="s">
        <v>155</v>
      </c>
      <c r="B114" s="11" t="s">
        <v>201</v>
      </c>
      <c r="C114" s="12" t="s">
        <v>201</v>
      </c>
      <c r="D114" s="28" t="s">
        <v>192</v>
      </c>
      <c r="E114" s="10" t="s">
        <v>152</v>
      </c>
      <c r="F114" s="14">
        <v>139.61000000000001</v>
      </c>
    </row>
    <row r="115" spans="1:6" x14ac:dyDescent="0.2">
      <c r="A115" s="10" t="s">
        <v>156</v>
      </c>
      <c r="B115" s="11" t="s">
        <v>201</v>
      </c>
      <c r="C115" s="12" t="s">
        <v>201</v>
      </c>
      <c r="D115" s="28" t="s">
        <v>192</v>
      </c>
      <c r="E115" s="10" t="s">
        <v>152</v>
      </c>
      <c r="F115" s="14">
        <f>88.14+51.47</f>
        <v>139.61000000000001</v>
      </c>
    </row>
    <row r="116" spans="1:6" x14ac:dyDescent="0.2">
      <c r="A116" s="22" t="s">
        <v>238</v>
      </c>
      <c r="B116" s="23"/>
      <c r="C116" s="24"/>
      <c r="D116" s="30"/>
      <c r="E116" s="22"/>
      <c r="F116" s="25">
        <f>SUM(F8:F115)</f>
        <v>226447.57</v>
      </c>
    </row>
  </sheetData>
  <autoFilter ref="A7:F116" xr:uid="{00000000-0009-0000-0000-000000000000}">
    <sortState xmlns:xlrd2="http://schemas.microsoft.com/office/spreadsheetml/2017/richdata2" ref="A8:F116">
      <sortCondition ref="B7:B116"/>
    </sortState>
  </autoFilter>
  <mergeCells count="1">
    <mergeCell ref="A4:F5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2026-03-19T11:14:35Z</cp:lastPrinted>
  <dcterms:created xsi:type="dcterms:W3CDTF">2024-02-19T13:40:27Z</dcterms:created>
  <dcterms:modified xsi:type="dcterms:W3CDTF">2026-03-19T11:15:15Z</dcterms:modified>
</cp:coreProperties>
</file>